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ay Calendar" state="visible" r:id="rId5"/>
    <sheet sheetId="3" name="Bills" state="visible" r:id="rId6"/>
    <sheet sheetId="4" name="Paycheque Plan" state="visible" r:id="rId7"/>
  </sheets>
  <calcPr calcId="171027"/>
</workbook>
</file>

<file path=xl/sharedStrings.xml><?xml version="1.0" encoding="utf-8"?>
<sst xmlns="http://schemas.openxmlformats.org/spreadsheetml/2006/main" count="60" uniqueCount="54">
  <si>
    <t>Bi-Weekly Paycheque Budget Planner (Canada)</t>
  </si>
  <si>
    <t>Free template from MyTaxCalculator.ca · 2026 edition</t>
  </si>
  <si>
    <t>Budget paycheque by paycheque instead of month by month. Assign every bill to the pay that covers it, see what is left from each cheque, and spot the two months a year with a third paycheque.</t>
  </si>
  <si>
    <t>How to use it</t>
  </si>
  <si>
    <t>1.</t>
  </si>
  <si>
    <t>On "Pay Calendar", enter your first payday of the year and your usual take-home pay. All 26 paydays are listed for you.</t>
  </si>
  <si>
    <t>2.</t>
  </si>
  <si>
    <t>On "Bills", list each bill with its amount and choose which paycheque pays it: 1st or 2nd of the month.</t>
  </si>
  <si>
    <t>3.</t>
  </si>
  <si>
    <t>On "Paycheque Plan", see what is left from each paycheque after bills and savings.</t>
  </si>
  <si>
    <t>4.</t>
  </si>
  <si>
    <t>Plan the extra paycheques (marked on the calendar) for savings or debt: your bills are already covered.</t>
  </si>
  <si>
    <t>Green cells are for typing. Everything else is calculated for you.</t>
  </si>
  <si>
    <t>Good to know</t>
  </si>
  <si>
    <t>• Not sure what your take-home pay is? Use the free paycheque calculator at mytaxcalculator.ca.</t>
  </si>
  <si>
    <t>• Bills due between the 1st and 14th usually go on the 1st paycheque of the month; the rest on the 2nd.</t>
  </si>
  <si>
    <t>Estimates only, not tax or financial advice. Check current rules at canada.ca or with a qualified professional.</t>
  </si>
  <si>
    <t>More free calculators and templates: www.mytaxcalculator.ca</t>
  </si>
  <si>
    <t>Pay Calendar</t>
  </si>
  <si>
    <t>Every second Friday (or whichever day you are paid).</t>
  </si>
  <si>
    <t>First payday</t>
  </si>
  <si>
    <t>Usual take-home pay</t>
  </si>
  <si>
    <t>Pay no.</t>
  </si>
  <si>
    <t>Date</t>
  </si>
  <si>
    <t>Take-home</t>
  </si>
  <si>
    <t>Paycheque in month</t>
  </si>
  <si>
    <t>Note</t>
  </si>
  <si>
    <t>Bills and savings</t>
  </si>
  <si>
    <t>List everything that comes out of your pay, and which paycheque covers it.</t>
  </si>
  <si>
    <t>Bill or goal</t>
  </si>
  <si>
    <t>Amount per month</t>
  </si>
  <si>
    <t>Due day</t>
  </si>
  <si>
    <t>Paid from</t>
  </si>
  <si>
    <t>Category</t>
  </si>
  <si>
    <t>Rent</t>
  </si>
  <si>
    <t>1st paycheque</t>
  </si>
  <si>
    <t>Housing</t>
  </si>
  <si>
    <t>Car payment</t>
  </si>
  <si>
    <t>2nd paycheque</t>
  </si>
  <si>
    <t>Transportation</t>
  </si>
  <si>
    <t>Groceries</t>
  </si>
  <si>
    <t/>
  </si>
  <si>
    <t>Split</t>
  </si>
  <si>
    <t>Phone and internet</t>
  </si>
  <si>
    <t>Utilities</t>
  </si>
  <si>
    <t>TFSA savings</t>
  </si>
  <si>
    <t>Savings</t>
  </si>
  <si>
    <t>Paycheque Plan</t>
  </si>
  <si>
    <t>A typical month, paycheque by paycheque.</t>
  </si>
  <si>
    <t>Take-home pay</t>
  </si>
  <si>
    <t>Bills assigned</t>
  </si>
  <si>
    <t>Left to spend</t>
  </si>
  <si>
    <t>Extra paycheques this year</t>
  </si>
  <si>
    <t>Money from extra paycheques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</si>
</sst>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&quot;$&quot;#,##0.00"/>
    <numFmt numFmtId="166" formatCode="ddd mmm d"/>
  </numFmts>
  <fonts count="11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615C55"/>
      <sz val="10"/>
      <name val="Calibri"/>
    </font>
    <font>
      <color rgb="FF3A3631"/>
      <sz val="11"/>
      <name val="Calibri"/>
    </font>
    <font>
      <b/>
      <color rgb="FF10201B"/>
      <sz val="11"/>
      <name val="Calibri"/>
    </font>
    <font>
      <sz val="11"/>
      <name val="Calibri"/>
    </font>
    <font>
      <i/>
      <color rgb="FF615C55"/>
      <sz val="9"/>
      <name val="Calibri"/>
    </font>
    <font>
      <u/>
      <color rgb="FF135A47"/>
      <sz val="10"/>
      <name val="Calibri"/>
    </font>
    <font>
      <b/>
      <color rgb="FFFFFFFF"/>
      <sz val="10"/>
      <name val="Calibri"/>
    </font>
    <font>
      <b/>
      <color rgb="FF10201B"/>
      <sz val="12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201B"/>
      </patternFill>
    </fill>
    <fill>
      <patternFill patternType="solid">
        <fgColor rgb="FFE8F5EE"/>
      </patternFill>
    </fill>
    <fill>
      <patternFill patternType="solid">
        <fgColor rgb="FF135A47"/>
      </patternFill>
    </fill>
    <fill>
      <patternFill patternType="solid">
        <fgColor rgb="FFF0EFEB"/>
      </patternFill>
    </fill>
  </fills>
  <borders count="2">
    <border>
      <left/>
      <right/>
      <top/>
      <bottom/>
      <diagonal/>
    </border>
    <border>
      <left style="thin">
        <color rgb="FFE5E3DE"/>
      </left>
      <right style="thin">
        <color rgb="FFE5E3DE"/>
      </right>
      <top style="thin">
        <color rgb="FFE5E3DE"/>
      </top>
      <bottom style="thin">
        <color rgb="FFE5E3DE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0" fontId="6" fillId="0" borderId="0" xfId="0" applyFont="1" applyAlignment="1">
      <alignment vertical="center" wrapText="1"/>
    </xf>
    <xf numFmtId="0" fontId="7" fillId="0" borderId="0" xfId="0" applyFont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0" fontId="8" fillId="4" borderId="1" xfId="0" applyFont="1" applyFill="1" applyBorder="1" applyAlignment="1">
      <alignment vertical="center" wrapText="1"/>
    </xf>
    <xf numFmtId="0" fontId="5" fillId="0" borderId="1" xfId="0" applyFont="1" applyBorder="1"/>
    <xf numFmtId="166" fontId="5" fillId="0" borderId="1" xfId="0" applyNumberFormat="1" applyFont="1" applyBorder="1"/>
    <xf numFmtId="0" fontId="3" fillId="0" borderId="1" xfId="0" applyFont="1" applyBorder="1" applyAlignment="1">
      <alignment vertical="center" wrapText="1"/>
    </xf>
    <xf numFmtId="165" fontId="5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165" fontId="9" fillId="5" borderId="1" xfId="0" applyNumberFormat="1" applyFont="1" applyFill="1" applyBorder="1"/>
    <xf numFmtId="1" fontId="10" fillId="0" borderId="1" xfId="0" applyNumberFormat="1" applyFont="1" applyBorder="1"/>
    <xf numFmtId="165" fontId="1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ytaxcalculator.ca/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/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ht="34" customHeight="1" spans="1:2" x14ac:dyDescent="0.25">
      <c r="A1" s="1" t="s">
        <v>0</v>
      </c>
      <c r="B1" s="1"/>
    </row>
    <row r="2" ht="30" customHeight="1" spans="1:2" x14ac:dyDescent="0.25">
      <c r="A2" s="2" t="s">
        <v>1</v>
      </c>
      <c r="B2" s="2"/>
    </row>
    <row r="4" ht="48" customHeight="1" spans="2:2" x14ac:dyDescent="0.25">
      <c r="B4" s="3" t="s">
        <v>2</v>
      </c>
    </row>
    <row r="6" spans="2:2" x14ac:dyDescent="0.25">
      <c r="B6" s="4" t="s">
        <v>3</v>
      </c>
    </row>
    <row r="7" ht="34" customHeight="1" spans="1:2" x14ac:dyDescent="0.25">
      <c r="A7" s="3" t="s">
        <v>4</v>
      </c>
      <c r="B7" s="3" t="s">
        <v>5</v>
      </c>
    </row>
    <row r="8" ht="20" customHeight="1" spans="1:2" x14ac:dyDescent="0.25">
      <c r="A8" s="3" t="s">
        <v>6</v>
      </c>
      <c r="B8" s="3" t="s">
        <v>7</v>
      </c>
    </row>
    <row r="9" ht="20" customHeight="1" spans="1:2" x14ac:dyDescent="0.25">
      <c r="A9" s="3" t="s">
        <v>8</v>
      </c>
      <c r="B9" s="3" t="s">
        <v>9</v>
      </c>
    </row>
    <row r="10" ht="20" customHeight="1" spans="1:2" x14ac:dyDescent="0.25">
      <c r="A10" s="3" t="s">
        <v>10</v>
      </c>
      <c r="B10" s="3" t="s">
        <v>11</v>
      </c>
    </row>
    <row r="12" spans="2:2" x14ac:dyDescent="0.25">
      <c r="B12" s="5" t="s">
        <v>12</v>
      </c>
    </row>
    <row r="14" spans="2:2" x14ac:dyDescent="0.25">
      <c r="B14" s="4" t="s">
        <v>13</v>
      </c>
    </row>
    <row r="15" ht="20" customHeight="1" spans="2:2" x14ac:dyDescent="0.25">
      <c r="B15" s="3" t="s">
        <v>14</v>
      </c>
    </row>
    <row r="16" ht="20" customHeight="1" spans="2:2" x14ac:dyDescent="0.25">
      <c r="B16" s="3" t="s">
        <v>15</v>
      </c>
    </row>
    <row r="18" spans="2:2" x14ac:dyDescent="0.25">
      <c r="B18" s="6" t="s">
        <v>16</v>
      </c>
    </row>
    <row r="19" spans="2:2" x14ac:dyDescent="0.25">
      <c r="B19" s="7" t="s">
        <v>17</v>
      </c>
    </row>
  </sheetData>
  <mergeCells count="2">
    <mergeCell ref="A1:B1"/>
    <mergeCell ref="A2:B2"/>
  </mergeCells>
  <hyperlinks>
    <hyperlink ref="B1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pane ySplit="6" topLeftCell="A7" activePane="bottomLeft" state="frozen"/>
      <selection pane="bottomLeft"/>
    </sheetView>
  </sheetViews>
  <sheetFormatPr defaultRowHeight="20" outlineLevelRow="0" outlineLevelCol="0" x14ac:dyDescent="55" customHeight="1"/>
  <cols>
    <col min="1" max="1" width="10" customWidth="1"/>
    <col min="2" max="2" width="16" customWidth="1"/>
    <col min="3" max="3" width="18" customWidth="1"/>
    <col min="4" max="4" width="16" customWidth="1"/>
    <col min="5" max="5" width="30" customWidth="1"/>
  </cols>
  <sheetData>
    <row r="1" ht="34" customHeight="1" spans="1:5" x14ac:dyDescent="0.25">
      <c r="A1" s="1" t="s">
        <v>18</v>
      </c>
      <c r="B1" s="1"/>
      <c r="C1" s="1"/>
      <c r="D1" s="1"/>
      <c r="E1" s="1"/>
    </row>
    <row r="2" ht="30" customHeight="1" spans="1:5" x14ac:dyDescent="0.25">
      <c r="A2" s="2" t="s">
        <v>19</v>
      </c>
      <c r="B2" s="2"/>
      <c r="C2" s="2"/>
      <c r="D2" s="2"/>
      <c r="E2" s="2"/>
    </row>
    <row r="3" spans="1:3" x14ac:dyDescent="0.25">
      <c r="A3" s="4" t="s">
        <v>20</v>
      </c>
      <c r="C3" s="8">
        <v>46031.20833333333</v>
      </c>
    </row>
    <row r="4" spans="1:3" x14ac:dyDescent="0.25">
      <c r="A4" s="4" t="s">
        <v>21</v>
      </c>
      <c r="C4" s="9">
        <v>2150</v>
      </c>
    </row>
    <row r="6" ht="30" customHeight="1" spans="1:5" x14ac:dyDescent="0.25">
      <c r="A6" s="10" t="s">
        <v>22</v>
      </c>
      <c r="B6" s="10" t="s">
        <v>23</v>
      </c>
      <c r="C6" s="10" t="s">
        <v>24</v>
      </c>
      <c r="D6" s="10" t="s">
        <v>25</v>
      </c>
      <c r="E6" s="10" t="s">
        <v>26</v>
      </c>
    </row>
    <row r="7" spans="1:5" x14ac:dyDescent="0.25">
      <c r="A7" s="11">
        <f>IF($C$3+0&gt;DATE(YEAR($C$3),12,31),"",1)</f>
      </c>
      <c r="B7" s="12">
        <f>IF(A7="","",$C$3+0)</f>
      </c>
      <c r="C7" s="9">
        <f>IF(A7="","",$C$4)</f>
      </c>
      <c r="D7" s="11">
        <f>IF(A7="","",IF(DAY(B7)&lt;=14,1,IF(DAY(B7-14)&lt;=14,2,3)))</f>
      </c>
      <c r="E7" s="11">
        <f>IF(A7="","",IF(COUNTIFS($B$7:$B$33,"&gt;="&amp;DATE(YEAR(B7),MONTH(B7),1),$B$7:$B$33,"&lt;="&amp;EOMONTH(B7,0))=3,IF(D7=3,"Extra paycheque month: bills already covered",""),""))</f>
      </c>
    </row>
    <row r="8" spans="1:5" x14ac:dyDescent="0.25">
      <c r="A8" s="11">
        <f>IF($C$3+14&gt;DATE(YEAR($C$3),12,31),"",2)</f>
      </c>
      <c r="B8" s="12">
        <f>IF(A8="","",$C$3+14)</f>
      </c>
      <c r="C8" s="9">
        <f>IF(A8="","",$C$4)</f>
      </c>
      <c r="D8" s="11">
        <f>IF(A8="","",IF(DAY(B8)&lt;=14,1,IF(DAY(B8-14)&lt;=14,2,3)))</f>
      </c>
      <c r="E8" s="11">
        <f>IF(A8="","",IF(COUNTIFS($B$7:$B$33,"&gt;="&amp;DATE(YEAR(B8),MONTH(B8),1),$B$7:$B$33,"&lt;="&amp;EOMONTH(B8,0))=3,IF(D8=3,"Extra paycheque month: bills already covered",""),""))</f>
      </c>
    </row>
    <row r="9" spans="1:5" x14ac:dyDescent="0.25">
      <c r="A9" s="11">
        <f>IF($C$3+28&gt;DATE(YEAR($C$3),12,31),"",3)</f>
      </c>
      <c r="B9" s="12">
        <f>IF(A9="","",$C$3+28)</f>
      </c>
      <c r="C9" s="9">
        <f>IF(A9="","",$C$4)</f>
      </c>
      <c r="D9" s="11">
        <f>IF(A9="","",IF(DAY(B9)&lt;=14,1,IF(DAY(B9-14)&lt;=14,2,3)))</f>
      </c>
      <c r="E9" s="11">
        <f>IF(A9="","",IF(COUNTIFS($B$7:$B$33,"&gt;="&amp;DATE(YEAR(B9),MONTH(B9),1),$B$7:$B$33,"&lt;="&amp;EOMONTH(B9,0))=3,IF(D9=3,"Extra paycheque month: bills already covered",""),""))</f>
      </c>
    </row>
    <row r="10" spans="1:5" x14ac:dyDescent="0.25">
      <c r="A10" s="11">
        <f>IF($C$3+42&gt;DATE(YEAR($C$3),12,31),"",4)</f>
      </c>
      <c r="B10" s="12">
        <f>IF(A10="","",$C$3+42)</f>
      </c>
      <c r="C10" s="9">
        <f>IF(A10="","",$C$4)</f>
      </c>
      <c r="D10" s="11">
        <f>IF(A10="","",IF(DAY(B10)&lt;=14,1,IF(DAY(B10-14)&lt;=14,2,3)))</f>
      </c>
      <c r="E10" s="11">
        <f>IF(A10="","",IF(COUNTIFS($B$7:$B$33,"&gt;="&amp;DATE(YEAR(B10),MONTH(B10),1),$B$7:$B$33,"&lt;="&amp;EOMONTH(B10,0))=3,IF(D10=3,"Extra paycheque month: bills already covered",""),""))</f>
      </c>
    </row>
    <row r="11" spans="1:5" x14ac:dyDescent="0.25">
      <c r="A11" s="11">
        <f>IF($C$3+56&gt;DATE(YEAR($C$3),12,31),"",5)</f>
      </c>
      <c r="B11" s="12">
        <f>IF(A11="","",$C$3+56)</f>
      </c>
      <c r="C11" s="9">
        <f>IF(A11="","",$C$4)</f>
      </c>
      <c r="D11" s="11">
        <f>IF(A11="","",IF(DAY(B11)&lt;=14,1,IF(DAY(B11-14)&lt;=14,2,3)))</f>
      </c>
      <c r="E11" s="11">
        <f>IF(A11="","",IF(COUNTIFS($B$7:$B$33,"&gt;="&amp;DATE(YEAR(B11),MONTH(B11),1),$B$7:$B$33,"&lt;="&amp;EOMONTH(B11,0))=3,IF(D11=3,"Extra paycheque month: bills already covered",""),""))</f>
      </c>
    </row>
    <row r="12" spans="1:5" x14ac:dyDescent="0.25">
      <c r="A12" s="11">
        <f>IF($C$3+70&gt;DATE(YEAR($C$3),12,31),"",6)</f>
      </c>
      <c r="B12" s="12">
        <f>IF(A12="","",$C$3+70)</f>
      </c>
      <c r="C12" s="9">
        <f>IF(A12="","",$C$4)</f>
      </c>
      <c r="D12" s="11">
        <f>IF(A12="","",IF(DAY(B12)&lt;=14,1,IF(DAY(B12-14)&lt;=14,2,3)))</f>
      </c>
      <c r="E12" s="11">
        <f>IF(A12="","",IF(COUNTIFS($B$7:$B$33,"&gt;="&amp;DATE(YEAR(B12),MONTH(B12),1),$B$7:$B$33,"&lt;="&amp;EOMONTH(B12,0))=3,IF(D12=3,"Extra paycheque month: bills already covered",""),""))</f>
      </c>
    </row>
    <row r="13" spans="1:5" x14ac:dyDescent="0.25">
      <c r="A13" s="11">
        <f>IF($C$3+84&gt;DATE(YEAR($C$3),12,31),"",7)</f>
      </c>
      <c r="B13" s="12">
        <f>IF(A13="","",$C$3+84)</f>
      </c>
      <c r="C13" s="9">
        <f>IF(A13="","",$C$4)</f>
      </c>
      <c r="D13" s="11">
        <f>IF(A13="","",IF(DAY(B13)&lt;=14,1,IF(DAY(B13-14)&lt;=14,2,3)))</f>
      </c>
      <c r="E13" s="11">
        <f>IF(A13="","",IF(COUNTIFS($B$7:$B$33,"&gt;="&amp;DATE(YEAR(B13),MONTH(B13),1),$B$7:$B$33,"&lt;="&amp;EOMONTH(B13,0))=3,IF(D13=3,"Extra paycheque month: bills already covered",""),""))</f>
      </c>
    </row>
    <row r="14" spans="1:5" x14ac:dyDescent="0.25">
      <c r="A14" s="11">
        <f>IF($C$3+98&gt;DATE(YEAR($C$3),12,31),"",8)</f>
      </c>
      <c r="B14" s="12">
        <f>IF(A14="","",$C$3+98)</f>
      </c>
      <c r="C14" s="9">
        <f>IF(A14="","",$C$4)</f>
      </c>
      <c r="D14" s="11">
        <f>IF(A14="","",IF(DAY(B14)&lt;=14,1,IF(DAY(B14-14)&lt;=14,2,3)))</f>
      </c>
      <c r="E14" s="11">
        <f>IF(A14="","",IF(COUNTIFS($B$7:$B$33,"&gt;="&amp;DATE(YEAR(B14),MONTH(B14),1),$B$7:$B$33,"&lt;="&amp;EOMONTH(B14,0))=3,IF(D14=3,"Extra paycheque month: bills already covered",""),""))</f>
      </c>
    </row>
    <row r="15" spans="1:5" x14ac:dyDescent="0.25">
      <c r="A15" s="11">
        <f>IF($C$3+112&gt;DATE(YEAR($C$3),12,31),"",9)</f>
      </c>
      <c r="B15" s="12">
        <f>IF(A15="","",$C$3+112)</f>
      </c>
      <c r="C15" s="9">
        <f>IF(A15="","",$C$4)</f>
      </c>
      <c r="D15" s="11">
        <f>IF(A15="","",IF(DAY(B15)&lt;=14,1,IF(DAY(B15-14)&lt;=14,2,3)))</f>
      </c>
      <c r="E15" s="11">
        <f>IF(A15="","",IF(COUNTIFS($B$7:$B$33,"&gt;="&amp;DATE(YEAR(B15),MONTH(B15),1),$B$7:$B$33,"&lt;="&amp;EOMONTH(B15,0))=3,IF(D15=3,"Extra paycheque month: bills already covered",""),""))</f>
      </c>
    </row>
    <row r="16" spans="1:5" x14ac:dyDescent="0.25">
      <c r="A16" s="11">
        <f>IF($C$3+126&gt;DATE(YEAR($C$3),12,31),"",10)</f>
      </c>
      <c r="B16" s="12">
        <f>IF(A16="","",$C$3+126)</f>
      </c>
      <c r="C16" s="9">
        <f>IF(A16="","",$C$4)</f>
      </c>
      <c r="D16" s="11">
        <f>IF(A16="","",IF(DAY(B16)&lt;=14,1,IF(DAY(B16-14)&lt;=14,2,3)))</f>
      </c>
      <c r="E16" s="11">
        <f>IF(A16="","",IF(COUNTIFS($B$7:$B$33,"&gt;="&amp;DATE(YEAR(B16),MONTH(B16),1),$B$7:$B$33,"&lt;="&amp;EOMONTH(B16,0))=3,IF(D16=3,"Extra paycheque month: bills already covered",""),""))</f>
      </c>
    </row>
    <row r="17" spans="1:5" x14ac:dyDescent="0.25">
      <c r="A17" s="11">
        <f>IF($C$3+140&gt;DATE(YEAR($C$3),12,31),"",11)</f>
      </c>
      <c r="B17" s="12">
        <f>IF(A17="","",$C$3+140)</f>
      </c>
      <c r="C17" s="9">
        <f>IF(A17="","",$C$4)</f>
      </c>
      <c r="D17" s="11">
        <f>IF(A17="","",IF(DAY(B17)&lt;=14,1,IF(DAY(B17-14)&lt;=14,2,3)))</f>
      </c>
      <c r="E17" s="11">
        <f>IF(A17="","",IF(COUNTIFS($B$7:$B$33,"&gt;="&amp;DATE(YEAR(B17),MONTH(B17),1),$B$7:$B$33,"&lt;="&amp;EOMONTH(B17,0))=3,IF(D17=3,"Extra paycheque month: bills already covered",""),""))</f>
      </c>
    </row>
    <row r="18" spans="1:5" x14ac:dyDescent="0.25">
      <c r="A18" s="11">
        <f>IF($C$3+154&gt;DATE(YEAR($C$3),12,31),"",12)</f>
      </c>
      <c r="B18" s="12">
        <f>IF(A18="","",$C$3+154)</f>
      </c>
      <c r="C18" s="9">
        <f>IF(A18="","",$C$4)</f>
      </c>
      <c r="D18" s="11">
        <f>IF(A18="","",IF(DAY(B18)&lt;=14,1,IF(DAY(B18-14)&lt;=14,2,3)))</f>
      </c>
      <c r="E18" s="11">
        <f>IF(A18="","",IF(COUNTIFS($B$7:$B$33,"&gt;="&amp;DATE(YEAR(B18),MONTH(B18),1),$B$7:$B$33,"&lt;="&amp;EOMONTH(B18,0))=3,IF(D18=3,"Extra paycheque month: bills already covered",""),""))</f>
      </c>
    </row>
    <row r="19" spans="1:5" x14ac:dyDescent="0.25">
      <c r="A19" s="11">
        <f>IF($C$3+168&gt;DATE(YEAR($C$3),12,31),"",13)</f>
      </c>
      <c r="B19" s="12">
        <f>IF(A19="","",$C$3+168)</f>
      </c>
      <c r="C19" s="9">
        <f>IF(A19="","",$C$4)</f>
      </c>
      <c r="D19" s="11">
        <f>IF(A19="","",IF(DAY(B19)&lt;=14,1,IF(DAY(B19-14)&lt;=14,2,3)))</f>
      </c>
      <c r="E19" s="11">
        <f>IF(A19="","",IF(COUNTIFS($B$7:$B$33,"&gt;="&amp;DATE(YEAR(B19),MONTH(B19),1),$B$7:$B$33,"&lt;="&amp;EOMONTH(B19,0))=3,IF(D19=3,"Extra paycheque month: bills already covered",""),""))</f>
      </c>
    </row>
    <row r="20" spans="1:5" x14ac:dyDescent="0.25">
      <c r="A20" s="11">
        <f>IF($C$3+182&gt;DATE(YEAR($C$3),12,31),"",14)</f>
      </c>
      <c r="B20" s="12">
        <f>IF(A20="","",$C$3+182)</f>
      </c>
      <c r="C20" s="9">
        <f>IF(A20="","",$C$4)</f>
      </c>
      <c r="D20" s="11">
        <f>IF(A20="","",IF(DAY(B20)&lt;=14,1,IF(DAY(B20-14)&lt;=14,2,3)))</f>
      </c>
      <c r="E20" s="11">
        <f>IF(A20="","",IF(COUNTIFS($B$7:$B$33,"&gt;="&amp;DATE(YEAR(B20),MONTH(B20),1),$B$7:$B$33,"&lt;="&amp;EOMONTH(B20,0))=3,IF(D20=3,"Extra paycheque month: bills already covered",""),""))</f>
      </c>
    </row>
    <row r="21" spans="1:5" x14ac:dyDescent="0.25">
      <c r="A21" s="11">
        <f>IF($C$3+196&gt;DATE(YEAR($C$3),12,31),"",15)</f>
      </c>
      <c r="B21" s="12">
        <f>IF(A21="","",$C$3+196)</f>
      </c>
      <c r="C21" s="9">
        <f>IF(A21="","",$C$4)</f>
      </c>
      <c r="D21" s="11">
        <f>IF(A21="","",IF(DAY(B21)&lt;=14,1,IF(DAY(B21-14)&lt;=14,2,3)))</f>
      </c>
      <c r="E21" s="11">
        <f>IF(A21="","",IF(COUNTIFS($B$7:$B$33,"&gt;="&amp;DATE(YEAR(B21),MONTH(B21),1),$B$7:$B$33,"&lt;="&amp;EOMONTH(B21,0))=3,IF(D21=3,"Extra paycheque month: bills already covered",""),""))</f>
      </c>
    </row>
    <row r="22" spans="1:5" x14ac:dyDescent="0.25">
      <c r="A22" s="11">
        <f>IF($C$3+210&gt;DATE(YEAR($C$3),12,31),"",16)</f>
      </c>
      <c r="B22" s="12">
        <f>IF(A22="","",$C$3+210)</f>
      </c>
      <c r="C22" s="9">
        <f>IF(A22="","",$C$4)</f>
      </c>
      <c r="D22" s="11">
        <f>IF(A22="","",IF(DAY(B22)&lt;=14,1,IF(DAY(B22-14)&lt;=14,2,3)))</f>
      </c>
      <c r="E22" s="11">
        <f>IF(A22="","",IF(COUNTIFS($B$7:$B$33,"&gt;="&amp;DATE(YEAR(B22),MONTH(B22),1),$B$7:$B$33,"&lt;="&amp;EOMONTH(B22,0))=3,IF(D22=3,"Extra paycheque month: bills already covered",""),""))</f>
      </c>
    </row>
    <row r="23" spans="1:5" x14ac:dyDescent="0.25">
      <c r="A23" s="11">
        <f>IF($C$3+224&gt;DATE(YEAR($C$3),12,31),"",17)</f>
      </c>
      <c r="B23" s="12">
        <f>IF(A23="","",$C$3+224)</f>
      </c>
      <c r="C23" s="9">
        <f>IF(A23="","",$C$4)</f>
      </c>
      <c r="D23" s="11">
        <f>IF(A23="","",IF(DAY(B23)&lt;=14,1,IF(DAY(B23-14)&lt;=14,2,3)))</f>
      </c>
      <c r="E23" s="11">
        <f>IF(A23="","",IF(COUNTIFS($B$7:$B$33,"&gt;="&amp;DATE(YEAR(B23),MONTH(B23),1),$B$7:$B$33,"&lt;="&amp;EOMONTH(B23,0))=3,IF(D23=3,"Extra paycheque month: bills already covered",""),""))</f>
      </c>
    </row>
    <row r="24" spans="1:5" x14ac:dyDescent="0.25">
      <c r="A24" s="11">
        <f>IF($C$3+238&gt;DATE(YEAR($C$3),12,31),"",18)</f>
      </c>
      <c r="B24" s="12">
        <f>IF(A24="","",$C$3+238)</f>
      </c>
      <c r="C24" s="9">
        <f>IF(A24="","",$C$4)</f>
      </c>
      <c r="D24" s="11">
        <f>IF(A24="","",IF(DAY(B24)&lt;=14,1,IF(DAY(B24-14)&lt;=14,2,3)))</f>
      </c>
      <c r="E24" s="11">
        <f>IF(A24="","",IF(COUNTIFS($B$7:$B$33,"&gt;="&amp;DATE(YEAR(B24),MONTH(B24),1),$B$7:$B$33,"&lt;="&amp;EOMONTH(B24,0))=3,IF(D24=3,"Extra paycheque month: bills already covered",""),""))</f>
      </c>
    </row>
    <row r="25" spans="1:5" x14ac:dyDescent="0.25">
      <c r="A25" s="11">
        <f>IF($C$3+252&gt;DATE(YEAR($C$3),12,31),"",19)</f>
      </c>
      <c r="B25" s="12">
        <f>IF(A25="","",$C$3+252)</f>
      </c>
      <c r="C25" s="9">
        <f>IF(A25="","",$C$4)</f>
      </c>
      <c r="D25" s="11">
        <f>IF(A25="","",IF(DAY(B25)&lt;=14,1,IF(DAY(B25-14)&lt;=14,2,3)))</f>
      </c>
      <c r="E25" s="11">
        <f>IF(A25="","",IF(COUNTIFS($B$7:$B$33,"&gt;="&amp;DATE(YEAR(B25),MONTH(B25),1),$B$7:$B$33,"&lt;="&amp;EOMONTH(B25,0))=3,IF(D25=3,"Extra paycheque month: bills already covered",""),""))</f>
      </c>
    </row>
    <row r="26" spans="1:5" x14ac:dyDescent="0.25">
      <c r="A26" s="11">
        <f>IF($C$3+266&gt;DATE(YEAR($C$3),12,31),"",20)</f>
      </c>
      <c r="B26" s="12">
        <f>IF(A26="","",$C$3+266)</f>
      </c>
      <c r="C26" s="9">
        <f>IF(A26="","",$C$4)</f>
      </c>
      <c r="D26" s="11">
        <f>IF(A26="","",IF(DAY(B26)&lt;=14,1,IF(DAY(B26-14)&lt;=14,2,3)))</f>
      </c>
      <c r="E26" s="11">
        <f>IF(A26="","",IF(COUNTIFS($B$7:$B$33,"&gt;="&amp;DATE(YEAR(B26),MONTH(B26),1),$B$7:$B$33,"&lt;="&amp;EOMONTH(B26,0))=3,IF(D26=3,"Extra paycheque month: bills already covered",""),""))</f>
      </c>
    </row>
    <row r="27" spans="1:5" x14ac:dyDescent="0.25">
      <c r="A27" s="11">
        <f>IF($C$3+280&gt;DATE(YEAR($C$3),12,31),"",21)</f>
      </c>
      <c r="B27" s="12">
        <f>IF(A27="","",$C$3+280)</f>
      </c>
      <c r="C27" s="9">
        <f>IF(A27="","",$C$4)</f>
      </c>
      <c r="D27" s="11">
        <f>IF(A27="","",IF(DAY(B27)&lt;=14,1,IF(DAY(B27-14)&lt;=14,2,3)))</f>
      </c>
      <c r="E27" s="11">
        <f>IF(A27="","",IF(COUNTIFS($B$7:$B$33,"&gt;="&amp;DATE(YEAR(B27),MONTH(B27),1),$B$7:$B$33,"&lt;="&amp;EOMONTH(B27,0))=3,IF(D27=3,"Extra paycheque month: bills already covered",""),""))</f>
      </c>
    </row>
    <row r="28" spans="1:5" x14ac:dyDescent="0.25">
      <c r="A28" s="11">
        <f>IF($C$3+294&gt;DATE(YEAR($C$3),12,31),"",22)</f>
      </c>
      <c r="B28" s="12">
        <f>IF(A28="","",$C$3+294)</f>
      </c>
      <c r="C28" s="9">
        <f>IF(A28="","",$C$4)</f>
      </c>
      <c r="D28" s="11">
        <f>IF(A28="","",IF(DAY(B28)&lt;=14,1,IF(DAY(B28-14)&lt;=14,2,3)))</f>
      </c>
      <c r="E28" s="11">
        <f>IF(A28="","",IF(COUNTIFS($B$7:$B$33,"&gt;="&amp;DATE(YEAR(B28),MONTH(B28),1),$B$7:$B$33,"&lt;="&amp;EOMONTH(B28,0))=3,IF(D28=3,"Extra paycheque month: bills already covered",""),""))</f>
      </c>
    </row>
    <row r="29" spans="1:5" x14ac:dyDescent="0.25">
      <c r="A29" s="11">
        <f>IF($C$3+308&gt;DATE(YEAR($C$3),12,31),"",23)</f>
      </c>
      <c r="B29" s="12">
        <f>IF(A29="","",$C$3+308)</f>
      </c>
      <c r="C29" s="9">
        <f>IF(A29="","",$C$4)</f>
      </c>
      <c r="D29" s="11">
        <f>IF(A29="","",IF(DAY(B29)&lt;=14,1,IF(DAY(B29-14)&lt;=14,2,3)))</f>
      </c>
      <c r="E29" s="11">
        <f>IF(A29="","",IF(COUNTIFS($B$7:$B$33,"&gt;="&amp;DATE(YEAR(B29),MONTH(B29),1),$B$7:$B$33,"&lt;="&amp;EOMONTH(B29,0))=3,IF(D29=3,"Extra paycheque month: bills already covered",""),""))</f>
      </c>
    </row>
    <row r="30" spans="1:5" x14ac:dyDescent="0.25">
      <c r="A30" s="11">
        <f>IF($C$3+322&gt;DATE(YEAR($C$3),12,31),"",24)</f>
      </c>
      <c r="B30" s="12">
        <f>IF(A30="","",$C$3+322)</f>
      </c>
      <c r="C30" s="9">
        <f>IF(A30="","",$C$4)</f>
      </c>
      <c r="D30" s="11">
        <f>IF(A30="","",IF(DAY(B30)&lt;=14,1,IF(DAY(B30-14)&lt;=14,2,3)))</f>
      </c>
      <c r="E30" s="11">
        <f>IF(A30="","",IF(COUNTIFS($B$7:$B$33,"&gt;="&amp;DATE(YEAR(B30),MONTH(B30),1),$B$7:$B$33,"&lt;="&amp;EOMONTH(B30,0))=3,IF(D30=3,"Extra paycheque month: bills already covered",""),""))</f>
      </c>
    </row>
    <row r="31" spans="1:5" x14ac:dyDescent="0.25">
      <c r="A31" s="11">
        <f>IF($C$3+336&gt;DATE(YEAR($C$3),12,31),"",25)</f>
      </c>
      <c r="B31" s="12">
        <f>IF(A31="","",$C$3+336)</f>
      </c>
      <c r="C31" s="9">
        <f>IF(A31="","",$C$4)</f>
      </c>
      <c r="D31" s="11">
        <f>IF(A31="","",IF(DAY(B31)&lt;=14,1,IF(DAY(B31-14)&lt;=14,2,3)))</f>
      </c>
      <c r="E31" s="11">
        <f>IF(A31="","",IF(COUNTIFS($B$7:$B$33,"&gt;="&amp;DATE(YEAR(B31),MONTH(B31),1),$B$7:$B$33,"&lt;="&amp;EOMONTH(B31,0))=3,IF(D31=3,"Extra paycheque month: bills already covered",""),""))</f>
      </c>
    </row>
    <row r="32" spans="1:5" x14ac:dyDescent="0.25">
      <c r="A32" s="11">
        <f>IF($C$3+350&gt;DATE(YEAR($C$3),12,31),"",26)</f>
      </c>
      <c r="B32" s="12">
        <f>IF(A32="","",$C$3+350)</f>
      </c>
      <c r="C32" s="9">
        <f>IF(A32="","",$C$4)</f>
      </c>
      <c r="D32" s="11">
        <f>IF(A32="","",IF(DAY(B32)&lt;=14,1,IF(DAY(B32-14)&lt;=14,2,3)))</f>
      </c>
      <c r="E32" s="11">
        <f>IF(A32="","",IF(COUNTIFS($B$7:$B$33,"&gt;="&amp;DATE(YEAR(B32),MONTH(B32),1),$B$7:$B$33,"&lt;="&amp;EOMONTH(B32,0))=3,IF(D32=3,"Extra paycheque month: bills already covered",""),""))</f>
      </c>
    </row>
    <row r="33" spans="1:5" x14ac:dyDescent="0.25">
      <c r="A33" s="11">
        <f>IF($C$3+364&gt;DATE(YEAR($C$3),12,31),"",27)</f>
      </c>
      <c r="B33" s="12">
        <f>IF(A33="","",$C$3+364)</f>
      </c>
      <c r="C33" s="9">
        <f>IF(A33="","",$C$4)</f>
      </c>
      <c r="D33" s="11">
        <f>IF(A33="","",IF(DAY(B33)&lt;=14,1,IF(DAY(B33-14)&lt;=14,2,3)))</f>
      </c>
      <c r="E33" s="11">
        <f>IF(A33="","",IF(COUNTIFS($B$7:$B$33,"&gt;="&amp;DATE(YEAR(B33),MONTH(B33),1),$B$7:$B$33,"&lt;="&amp;EOMONTH(B33,0))=3,IF(D33=3,"Extra paycheque month: bills already covered",""),""))</f>
      </c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28" customWidth="1"/>
    <col min="2" max="2" width="16" customWidth="1"/>
    <col min="3" max="3" width="10" customWidth="1"/>
    <col min="4" max="4" width="16" customWidth="1"/>
    <col min="5" max="5" width="18" customWidth="1"/>
  </cols>
  <sheetData>
    <row r="1" ht="34" customHeight="1" spans="1:5" x14ac:dyDescent="0.25">
      <c r="A1" s="1" t="s">
        <v>27</v>
      </c>
      <c r="B1" s="1"/>
      <c r="C1" s="1"/>
      <c r="D1" s="1"/>
      <c r="E1" s="1"/>
    </row>
    <row r="2" ht="30" customHeight="1" spans="1:5" x14ac:dyDescent="0.25">
      <c r="A2" s="2" t="s">
        <v>28</v>
      </c>
      <c r="B2" s="2"/>
      <c r="C2" s="2"/>
      <c r="D2" s="2"/>
      <c r="E2" s="2"/>
    </row>
    <row r="4" ht="30" customHeight="1" spans="1:5" x14ac:dyDescent="0.25">
      <c r="A4" s="10" t="s">
        <v>29</v>
      </c>
      <c r="B4" s="10" t="s">
        <v>30</v>
      </c>
      <c r="C4" s="10" t="s">
        <v>31</v>
      </c>
      <c r="D4" s="10" t="s">
        <v>32</v>
      </c>
      <c r="E4" s="10" t="s">
        <v>33</v>
      </c>
    </row>
    <row r="5" spans="1:5" x14ac:dyDescent="0.25">
      <c r="A5" s="5" t="s">
        <v>34</v>
      </c>
      <c r="B5" s="9">
        <v>1600</v>
      </c>
      <c r="C5" s="5">
        <v>1</v>
      </c>
      <c r="D5" s="5" t="s">
        <v>35</v>
      </c>
      <c r="E5" s="5" t="s">
        <v>36</v>
      </c>
    </row>
    <row r="6" spans="1:5" x14ac:dyDescent="0.25">
      <c r="A6" s="5" t="s">
        <v>37</v>
      </c>
      <c r="B6" s="9">
        <v>420</v>
      </c>
      <c r="C6" s="5">
        <v>20</v>
      </c>
      <c r="D6" s="5" t="s">
        <v>38</v>
      </c>
      <c r="E6" s="5" t="s">
        <v>39</v>
      </c>
    </row>
    <row r="7" spans="1:5" x14ac:dyDescent="0.25">
      <c r="A7" s="5" t="s">
        <v>40</v>
      </c>
      <c r="B7" s="9">
        <v>700</v>
      </c>
      <c r="C7" s="5" t="s">
        <v>41</v>
      </c>
      <c r="D7" s="5" t="s">
        <v>42</v>
      </c>
      <c r="E7" s="5" t="s">
        <v>40</v>
      </c>
    </row>
    <row r="8" spans="1:5" x14ac:dyDescent="0.25">
      <c r="A8" s="5" t="s">
        <v>43</v>
      </c>
      <c r="B8" s="9">
        <v>135</v>
      </c>
      <c r="C8" s="5">
        <v>18</v>
      </c>
      <c r="D8" s="5" t="s">
        <v>38</v>
      </c>
      <c r="E8" s="5" t="s">
        <v>44</v>
      </c>
    </row>
    <row r="9" spans="1:5" x14ac:dyDescent="0.25">
      <c r="A9" s="5" t="s">
        <v>45</v>
      </c>
      <c r="B9" s="9">
        <v>300</v>
      </c>
      <c r="C9" s="5">
        <v>15</v>
      </c>
      <c r="D9" s="5" t="s">
        <v>38</v>
      </c>
      <c r="E9" s="5" t="s">
        <v>46</v>
      </c>
    </row>
    <row r="10" spans="1:5" x14ac:dyDescent="0.25">
      <c r="A10" s="5"/>
      <c r="B10" s="9"/>
      <c r="C10" s="5"/>
      <c r="D10" s="5"/>
      <c r="E10" s="5"/>
    </row>
    <row r="11" spans="1:5" x14ac:dyDescent="0.25">
      <c r="A11" s="5"/>
      <c r="B11" s="9"/>
      <c r="C11" s="5"/>
      <c r="D11" s="5"/>
      <c r="E11" s="5"/>
    </row>
    <row r="12" spans="1:5" x14ac:dyDescent="0.25">
      <c r="A12" s="5"/>
      <c r="B12" s="9"/>
      <c r="C12" s="5"/>
      <c r="D12" s="5"/>
      <c r="E12" s="5"/>
    </row>
    <row r="13" spans="1:5" x14ac:dyDescent="0.25">
      <c r="A13" s="5"/>
      <c r="B13" s="9"/>
      <c r="C13" s="5"/>
      <c r="D13" s="5"/>
      <c r="E13" s="5"/>
    </row>
    <row r="14" spans="1:5" x14ac:dyDescent="0.25">
      <c r="A14" s="5"/>
      <c r="B14" s="9"/>
      <c r="C14" s="5"/>
      <c r="D14" s="5"/>
      <c r="E14" s="5"/>
    </row>
    <row r="15" spans="1:5" x14ac:dyDescent="0.25">
      <c r="A15" s="5"/>
      <c r="B15" s="9"/>
      <c r="C15" s="5"/>
      <c r="D15" s="5"/>
      <c r="E15" s="5"/>
    </row>
    <row r="16" spans="1:5" x14ac:dyDescent="0.25">
      <c r="A16" s="5"/>
      <c r="B16" s="9"/>
      <c r="C16" s="5"/>
      <c r="D16" s="5"/>
      <c r="E16" s="5"/>
    </row>
    <row r="17" spans="1:5" x14ac:dyDescent="0.25">
      <c r="A17" s="5"/>
      <c r="B17" s="9"/>
      <c r="C17" s="5"/>
      <c r="D17" s="5"/>
      <c r="E17" s="5"/>
    </row>
    <row r="18" spans="1:5" x14ac:dyDescent="0.25">
      <c r="A18" s="5"/>
      <c r="B18" s="9"/>
      <c r="C18" s="5"/>
      <c r="D18" s="5"/>
      <c r="E18" s="5"/>
    </row>
    <row r="19" spans="1:5" x14ac:dyDescent="0.25">
      <c r="A19" s="5"/>
      <c r="B19" s="9"/>
      <c r="C19" s="5"/>
      <c r="D19" s="5"/>
      <c r="E19" s="5"/>
    </row>
    <row r="20" spans="1:5" x14ac:dyDescent="0.25">
      <c r="A20" s="5"/>
      <c r="B20" s="9"/>
      <c r="C20" s="5"/>
      <c r="D20" s="5"/>
      <c r="E20" s="5"/>
    </row>
    <row r="21" spans="1:5" x14ac:dyDescent="0.25">
      <c r="A21" s="5"/>
      <c r="B21" s="9"/>
      <c r="C21" s="5"/>
      <c r="D21" s="5"/>
      <c r="E21" s="5"/>
    </row>
    <row r="22" spans="1:5" x14ac:dyDescent="0.25">
      <c r="A22" s="5"/>
      <c r="B22" s="9"/>
      <c r="C22" s="5"/>
      <c r="D22" s="5"/>
      <c r="E22" s="5"/>
    </row>
    <row r="23" spans="1:5" x14ac:dyDescent="0.25">
      <c r="A23" s="5"/>
      <c r="B23" s="9"/>
      <c r="C23" s="5"/>
      <c r="D23" s="5"/>
      <c r="E23" s="5"/>
    </row>
    <row r="24" spans="1:5" x14ac:dyDescent="0.25">
      <c r="A24" s="5"/>
      <c r="B24" s="9"/>
      <c r="C24" s="5"/>
      <c r="D24" s="5"/>
      <c r="E24" s="5"/>
    </row>
    <row r="25" spans="1:5" x14ac:dyDescent="0.25">
      <c r="A25" s="5"/>
      <c r="B25" s="9"/>
      <c r="C25" s="5"/>
      <c r="D25" s="5"/>
      <c r="E25" s="5"/>
    </row>
    <row r="26" spans="1:5" x14ac:dyDescent="0.25">
      <c r="A26" s="5"/>
      <c r="B26" s="9"/>
      <c r="C26" s="5"/>
      <c r="D26" s="5"/>
      <c r="E26" s="5"/>
    </row>
    <row r="27" spans="1:5" x14ac:dyDescent="0.25">
      <c r="A27" s="5"/>
      <c r="B27" s="9"/>
      <c r="C27" s="5"/>
      <c r="D27" s="5"/>
      <c r="E27" s="5"/>
    </row>
    <row r="28" spans="1:5" x14ac:dyDescent="0.25">
      <c r="A28" s="5"/>
      <c r="B28" s="9"/>
      <c r="C28" s="5"/>
      <c r="D28" s="5"/>
      <c r="E28" s="5"/>
    </row>
    <row r="29" spans="1:5" x14ac:dyDescent="0.25">
      <c r="A29" s="5"/>
      <c r="B29" s="9"/>
      <c r="C29" s="5"/>
      <c r="D29" s="5"/>
      <c r="E29" s="5"/>
    </row>
    <row r="30" spans="1:5" x14ac:dyDescent="0.25">
      <c r="A30" s="5"/>
      <c r="B30" s="9"/>
      <c r="C30" s="5"/>
      <c r="D30" s="5"/>
      <c r="E30" s="5"/>
    </row>
    <row r="31" spans="1:5" x14ac:dyDescent="0.25">
      <c r="A31" s="5"/>
      <c r="B31" s="9"/>
      <c r="C31" s="5"/>
      <c r="D31" s="5"/>
      <c r="E31" s="5"/>
    </row>
    <row r="32" spans="1:5" x14ac:dyDescent="0.25">
      <c r="A32" s="5"/>
      <c r="B32" s="9"/>
      <c r="C32" s="5"/>
      <c r="D32" s="5"/>
      <c r="E32" s="5"/>
    </row>
    <row r="33" spans="1:5" x14ac:dyDescent="0.25">
      <c r="A33" s="5"/>
      <c r="B33" s="9"/>
      <c r="C33" s="5"/>
      <c r="D33" s="5"/>
      <c r="E33" s="5"/>
    </row>
    <row r="34" spans="1:5" x14ac:dyDescent="0.25">
      <c r="A34" s="5"/>
      <c r="B34" s="9"/>
      <c r="C34" s="5"/>
      <c r="D34" s="5"/>
      <c r="E34" s="5"/>
    </row>
    <row r="35" spans="1:5" x14ac:dyDescent="0.25">
      <c r="A35" s="5"/>
      <c r="B35" s="9"/>
      <c r="C35" s="5"/>
      <c r="D35" s="5"/>
      <c r="E35" s="5"/>
    </row>
    <row r="36" spans="1:5" x14ac:dyDescent="0.25">
      <c r="A36" s="5"/>
      <c r="B36" s="9"/>
      <c r="C36" s="5"/>
      <c r="D36" s="5"/>
      <c r="E36" s="5"/>
    </row>
    <row r="37" spans="1:5" x14ac:dyDescent="0.25">
      <c r="A37" s="5"/>
      <c r="B37" s="9"/>
      <c r="C37" s="5"/>
      <c r="D37" s="5"/>
      <c r="E37" s="5"/>
    </row>
    <row r="38" spans="1:5" x14ac:dyDescent="0.25">
      <c r="A38" s="5"/>
      <c r="B38" s="9"/>
      <c r="C38" s="5"/>
      <c r="D38" s="5"/>
      <c r="E38" s="5"/>
    </row>
    <row r="39" spans="1:5" x14ac:dyDescent="0.25">
      <c r="A39" s="5"/>
      <c r="B39" s="9"/>
      <c r="C39" s="5"/>
      <c r="D39" s="5"/>
      <c r="E39" s="5"/>
    </row>
    <row r="40" spans="1:5" x14ac:dyDescent="0.25">
      <c r="A40" s="5"/>
      <c r="B40" s="9"/>
      <c r="C40" s="5"/>
      <c r="D40" s="5"/>
      <c r="E40" s="5"/>
    </row>
    <row r="41" spans="1:5" x14ac:dyDescent="0.25">
      <c r="A41" s="5"/>
      <c r="B41" s="9"/>
      <c r="C41" s="5"/>
      <c r="D41" s="5"/>
      <c r="E41" s="5"/>
    </row>
    <row r="42" spans="1:5" x14ac:dyDescent="0.25">
      <c r="A42" s="5"/>
      <c r="B42" s="9"/>
      <c r="C42" s="5"/>
      <c r="D42" s="5"/>
      <c r="E42" s="5"/>
    </row>
    <row r="43" spans="1:5" x14ac:dyDescent="0.25">
      <c r="A43" s="5"/>
      <c r="B43" s="9"/>
      <c r="C43" s="5"/>
      <c r="D43" s="5"/>
      <c r="E43" s="5"/>
    </row>
    <row r="44" spans="1:5" x14ac:dyDescent="0.25">
      <c r="A44" s="5"/>
      <c r="B44" s="9"/>
      <c r="C44" s="5"/>
      <c r="D44" s="5"/>
      <c r="E44" s="5"/>
    </row>
  </sheetData>
  <mergeCells count="2">
    <mergeCell ref="A1:E1"/>
    <mergeCell ref="A2:E2"/>
  </mergeCells>
  <dataValidations count="4">
    <dataValidation type="list" allowBlank="1" sqref="D10:D44">
      <formula1>"1st paycheque,2nd paycheque,Split"</formula1>
    </dataValidation>
    <dataValidation type="list" allowBlank="1" sqref="D5:D44">
      <formula1>"1st paycheque,2nd paycheque,Split"</formula1>
    </dataValidation>
    <dataValidation type="list" allowBlank="1" sqref="E10:E44">
      <formula1>"Housing,Utilities,Transportation,Groceries,Debt,Insurance,Subscriptions,Savings,Other"</formula1>
    </dataValidation>
    <dataValidation type="list" allowBlank="1" sqref="E5:E44">
      <formula1>"Housing,Utilities,Transportation,Groceries,Debt,Insurance,Subscriptions,Savings,Other"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20" outlineLevelRow="0" outlineLevelCol="0" x14ac:dyDescent="55" customHeight="1"/>
  <cols>
    <col min="1" max="1" width="38" customWidth="1"/>
    <col min="2" max="3" width="18" customWidth="1"/>
  </cols>
  <sheetData>
    <row r="1" ht="34" customHeight="1" spans="1:3" x14ac:dyDescent="0.25">
      <c r="A1" s="1" t="s">
        <v>47</v>
      </c>
      <c r="B1" s="1"/>
      <c r="C1" s="1"/>
    </row>
    <row r="2" ht="30" customHeight="1" spans="1:3" x14ac:dyDescent="0.25">
      <c r="A2" s="2" t="s">
        <v>48</v>
      </c>
      <c r="B2" s="2"/>
      <c r="C2" s="2"/>
    </row>
    <row r="4" ht="30" customHeight="1" spans="1:3" x14ac:dyDescent="0.25">
      <c r="A4" s="10" t="s">
        <v>41</v>
      </c>
      <c r="B4" s="10" t="s">
        <v>35</v>
      </c>
      <c r="C4" s="10" t="s">
        <v>38</v>
      </c>
    </row>
    <row r="5" spans="1:3" x14ac:dyDescent="0.25">
      <c r="A5" s="13" t="s">
        <v>49</v>
      </c>
      <c r="B5" s="14">
        <f>'Pay Calendar'!$C$4</f>
      </c>
      <c r="C5" s="14">
        <f>'Pay Calendar'!$C$4</f>
      </c>
    </row>
    <row r="6" spans="1:3" x14ac:dyDescent="0.25">
      <c r="A6" s="13" t="s">
        <v>50</v>
      </c>
      <c r="B6" s="14">
        <f>SUMIF(Bills!D5:D44,"1st paycheque",Bills!B5:B44)+SUMIF(Bills!D5:D44,"Split",Bills!B5:B44)/2</f>
      </c>
      <c r="C6" s="14">
        <f>SUMIF(Bills!D5:D44,"2nd paycheque",Bills!B5:B44)+SUMIF(Bills!D5:D44,"Split",Bills!B5:B44)/2</f>
      </c>
    </row>
    <row r="7" spans="1:3" x14ac:dyDescent="0.25">
      <c r="A7" s="15" t="s">
        <v>51</v>
      </c>
      <c r="B7" s="16">
        <f>B5-B6</f>
      </c>
      <c r="C7" s="16">
        <f>C5-C6</f>
      </c>
    </row>
    <row r="9" spans="1:2" x14ac:dyDescent="0.25">
      <c r="A9" s="3" t="s">
        <v>52</v>
      </c>
      <c r="B9" s="17">
        <f>COUNTIF('Pay Calendar'!D7:D33,3)</f>
      </c>
    </row>
    <row r="10" spans="1:2" x14ac:dyDescent="0.25">
      <c r="A10" s="3" t="s">
        <v>53</v>
      </c>
      <c r="B10" s="18">
        <f>B9*'Pay Calendar'!C4</f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Pay Calendar</vt:lpstr>
      <vt:lpstr>Bills</vt:lpstr>
      <vt:lpstr>Paycheque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MyTaxCalculator.ca</dc:creator>
  <dc:title>Bi-Weekly Paycheque Budget Planner</dc:title>
  <dc:subject/>
  <dc:description/>
  <cp:keywords/>
  <cp:category/>
  <cp:lastModifiedBy>Unknown</cp:lastModifiedBy>
  <dcterms:created xsi:type="dcterms:W3CDTF">2026-10-28T22:58:22Z</dcterms:created>
  <dcterms:modified xsi:type="dcterms:W3CDTF">2026-10-28T22:58:22Z</dcterms:modified>
</cp:coreProperties>
</file>