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y Debts" state="visible" r:id="rId5"/>
    <sheet sheetId="3" name="Payoff Schedule" state="visible" r:id="rId6"/>
  </sheets>
  <calcPr calcId="171027"/>
</workbook>
</file>

<file path=xl/sharedStrings.xml><?xml version="1.0" encoding="utf-8"?>
<sst xmlns="http://schemas.openxmlformats.org/spreadsheetml/2006/main" count="58" uniqueCount="58">
  <si>
    <t>Debt Snowball &amp; Avalanche Payoff Planner</t>
  </si>
  <si>
    <t>Free template from MyTaxCalculator.ca · 2026 edition</t>
  </si>
  <si>
    <t>List your debts, choose snowball (smallest balance first) or avalanche (highest interest first), add any extra you can pay each month, and see your debt-free date and total interest, month by month.</t>
  </si>
  <si>
    <t>How to use it</t>
  </si>
  <si>
    <t>1.</t>
  </si>
  <si>
    <t>On "My Debts", enter up to 6 debts: balance, interest rate and minimum monthly payment.</t>
  </si>
  <si>
    <t>2.</t>
  </si>
  <si>
    <t>Choose a method and enter the extra amount you can put toward debt each month.</t>
  </si>
  <si>
    <t>3.</t>
  </si>
  <si>
    <t>Read your debt-free date and total interest on "My Debts". Switch the method to compare.</t>
  </si>
  <si>
    <t>4.</t>
  </si>
  <si>
    <t>"Payoff Schedule" shows every month: when a debt is paid off, its payment rolls into the next one.</t>
  </si>
  <si>
    <t>Green cells are for typing. Everything else is calculated for you.</t>
  </si>
  <si>
    <t>Good to know</t>
  </si>
  <si>
    <t>• Avalanche saves the most interest. Snowball gives quicker wins, which helps many people stick with it.</t>
  </si>
  <si>
    <t>• Interest is estimated monthly at the yearly rate ÷ 12. Card statements may differ slightly.</t>
  </si>
  <si>
    <t>Estimates only, not tax or financial advice. Check current rules at canada.ca or with a qualified professional.</t>
  </si>
  <si>
    <t>More free calculators and templates: www.mytaxcalculator.ca</t>
  </si>
  <si>
    <t>My Debts</t>
  </si>
  <si>
    <t>Up to 6 debts. Leave unused rows blank.</t>
  </si>
  <si>
    <t>Method</t>
  </si>
  <si>
    <t>Avalanche</t>
  </si>
  <si>
    <t>Extra payment each month</t>
  </si>
  <si>
    <t>Debt</t>
  </si>
  <si>
    <t>Balance</t>
  </si>
  <si>
    <t>Interest rate</t>
  </si>
  <si>
    <t>Minimum payment</t>
  </si>
  <si>
    <t>Payoff order</t>
  </si>
  <si>
    <t>Paid off in month</t>
  </si>
  <si>
    <t>Credit card</t>
  </si>
  <si>
    <t>Line of credit</t>
  </si>
  <si>
    <t>Car loan</t>
  </si>
  <si>
    <t>Student loan</t>
  </si>
  <si>
    <t>Debt-free in</t>
  </si>
  <si>
    <t>Change the method above to compare snowball and avalanche.</t>
  </si>
  <si>
    <t>Total interest paid</t>
  </si>
  <si>
    <t>Total of minimum payments now</t>
  </si>
  <si>
    <t>Payoff Schedule</t>
  </si>
  <si>
    <t>Calculated from "My Debts". Balance at the start of each month and the payment made.</t>
  </si>
  <si>
    <t>Order</t>
  </si>
  <si>
    <t>Minimum</t>
  </si>
  <si>
    <t>Monthly rate</t>
  </si>
  <si>
    <t>Month</t>
  </si>
  <si>
    <t>Target</t>
  </si>
  <si>
    <t>Balance 1</t>
  </si>
  <si>
    <t>Balance 2</t>
  </si>
  <si>
    <t>Balance 3</t>
  </si>
  <si>
    <t>Balance 4</t>
  </si>
  <si>
    <t>Balance 5</t>
  </si>
  <si>
    <t>Balance 6</t>
  </si>
  <si>
    <t>Payment 1</t>
  </si>
  <si>
    <t>Payment 2</t>
  </si>
  <si>
    <t>Payment 3</t>
  </si>
  <si>
    <t>Payment 4</t>
  </si>
  <si>
    <t>Payment 5</t>
  </si>
  <si>
    <t>Payment 6</t>
  </si>
  <si>
    <t>Total balance</t>
  </si>
  <si>
    <t>Interest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</si>
</sst>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00%"/>
    <numFmt numFmtId="166" formatCode="&quot;$&quot;#,##0"/>
  </numFmts>
  <fonts count="11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615C55"/>
      <sz val="10"/>
      <name val="Calibri"/>
    </font>
    <font>
      <color rgb="FF3A3631"/>
      <sz val="11"/>
      <name val="Calibri"/>
    </font>
    <font>
      <b/>
      <color rgb="FF10201B"/>
      <sz val="11"/>
      <name val="Calibri"/>
    </font>
    <font>
      <sz val="11"/>
      <name val="Calibri"/>
    </font>
    <font>
      <i/>
      <color rgb="FF615C55"/>
      <sz val="9"/>
      <name val="Calibri"/>
    </font>
    <font>
      <u/>
      <color rgb="FF135A47"/>
      <sz val="10"/>
      <name val="Calibri"/>
    </font>
    <font>
      <b/>
      <color rgb="FFFFFFFF"/>
      <sz val="10"/>
      <name val="Calibri"/>
    </font>
    <font>
      <b/>
      <color rgb="FF10201B"/>
      <sz val="12"/>
      <name val="Calibri"/>
    </font>
    <font>
      <b/>
      <name val="Calibri"/>
    </font>
  </fonts>
  <fills count="6">
    <fill>
      <patternFill patternType="none"/>
    </fill>
    <fill>
      <patternFill patternType="gray125"/>
    </fill>
    <fill>
      <patternFill patternType="solid">
        <fgColor rgb="FF10201B"/>
      </patternFill>
    </fill>
    <fill>
      <patternFill patternType="solid">
        <fgColor rgb="FFE8F5EE"/>
      </patternFill>
    </fill>
    <fill>
      <patternFill patternType="solid">
        <fgColor rgb="FF135A47"/>
      </patternFill>
    </fill>
    <fill>
      <patternFill patternType="solid">
        <fgColor rgb="FFF0EFEB"/>
      </patternFill>
    </fill>
  </fills>
  <borders count="2">
    <border>
      <left/>
      <right/>
      <top/>
      <bottom/>
      <diagonal/>
    </border>
    <border>
      <left style="thin">
        <color rgb="FFE5E3DE"/>
      </left>
      <right style="thin">
        <color rgb="FFE5E3DE"/>
      </right>
      <top style="thin">
        <color rgb="FFE5E3DE"/>
      </top>
      <bottom style="thin">
        <color rgb="FFE5E3DE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vertical="center" wrapText="1" inden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3" borderId="1" xfId="0" applyFont="1" applyFill="1" applyBorder="1"/>
    <xf numFmtId="0" fontId="6" fillId="0" borderId="0" xfId="0" applyFont="1" applyAlignment="1">
      <alignment vertical="center" wrapText="1"/>
    </xf>
    <xf numFmtId="0" fontId="7" fillId="0" borderId="0" xfId="0" applyFont="1"/>
    <xf numFmtId="164" fontId="5" fillId="3" borderId="1" xfId="0" applyNumberFormat="1" applyFont="1" applyFill="1" applyBorder="1"/>
    <xf numFmtId="0" fontId="8" fillId="4" borderId="1" xfId="0" applyFont="1" applyFill="1" applyBorder="1" applyAlignment="1">
      <alignment vertical="center" wrapText="1"/>
    </xf>
    <xf numFmtId="10" fontId="5" fillId="3" borderId="1" xfId="0" applyNumberFormat="1" applyFont="1" applyFill="1" applyBorder="1"/>
    <xf numFmtId="1" fontId="5" fillId="0" borderId="1" xfId="0" applyNumberFormat="1" applyFont="1" applyBorder="1"/>
    <xf numFmtId="0" fontId="5" fillId="0" borderId="1" xfId="0" applyFont="1" applyBorder="1"/>
    <xf numFmtId="49" fontId="9" fillId="5" borderId="1" xfId="0" applyNumberFormat="1" applyFont="1" applyFill="1" applyBorder="1"/>
    <xf numFmtId="164" fontId="9" fillId="5" borderId="1" xfId="0" applyNumberFormat="1" applyFont="1" applyFill="1" applyBorder="1"/>
    <xf numFmtId="164" fontId="5" fillId="0" borderId="1" xfId="0" applyNumberFormat="1" applyFont="1" applyBorder="1"/>
    <xf numFmtId="165" fontId="5" fillId="0" borderId="1" xfId="0" applyNumberFormat="1" applyFont="1" applyBorder="1"/>
    <xf numFmtId="166" fontId="0" fillId="0" borderId="0" xfId="0" applyNumberFormat="1"/>
    <xf numFmtId="166" fontId="10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ytaxcalculator.ca/st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defaultRowHeight="20" outlineLevelRow="0" outlineLevelCol="0" x14ac:dyDescent="55" customHeight="1"/>
  <cols>
    <col min="1" max="1" width="4" customWidth="1"/>
    <col min="2" max="2" width="100" customWidth="1"/>
  </cols>
  <sheetData>
    <row r="1" ht="34" customHeight="1" spans="1:2" x14ac:dyDescent="0.25">
      <c r="A1" s="1" t="s">
        <v>0</v>
      </c>
      <c r="B1" s="1"/>
    </row>
    <row r="2" ht="30" customHeight="1" spans="1:2" x14ac:dyDescent="0.25">
      <c r="A2" s="2" t="s">
        <v>1</v>
      </c>
      <c r="B2" s="2"/>
    </row>
    <row r="4" ht="48" customHeight="1" spans="2:2" x14ac:dyDescent="0.25">
      <c r="B4" s="3" t="s">
        <v>2</v>
      </c>
    </row>
    <row r="6" spans="2:2" x14ac:dyDescent="0.25">
      <c r="B6" s="4" t="s">
        <v>3</v>
      </c>
    </row>
    <row r="7" ht="20" customHeight="1" spans="1:2" x14ac:dyDescent="0.25">
      <c r="A7" s="3" t="s">
        <v>4</v>
      </c>
      <c r="B7" s="3" t="s">
        <v>5</v>
      </c>
    </row>
    <row r="8" ht="20" customHeight="1" spans="1:2" x14ac:dyDescent="0.25">
      <c r="A8" s="3" t="s">
        <v>6</v>
      </c>
      <c r="B8" s="3" t="s">
        <v>7</v>
      </c>
    </row>
    <row r="9" ht="20" customHeight="1" spans="1:2" x14ac:dyDescent="0.25">
      <c r="A9" s="3" t="s">
        <v>8</v>
      </c>
      <c r="B9" s="3" t="s">
        <v>9</v>
      </c>
    </row>
    <row r="10" ht="20" customHeight="1" spans="1:2" x14ac:dyDescent="0.25">
      <c r="A10" s="3" t="s">
        <v>10</v>
      </c>
      <c r="B10" s="3" t="s">
        <v>11</v>
      </c>
    </row>
    <row r="12" spans="2:2" x14ac:dyDescent="0.25">
      <c r="B12" s="5" t="s">
        <v>12</v>
      </c>
    </row>
    <row r="14" spans="2:2" x14ac:dyDescent="0.25">
      <c r="B14" s="4" t="s">
        <v>13</v>
      </c>
    </row>
    <row r="15" ht="20" customHeight="1" spans="2:2" x14ac:dyDescent="0.25">
      <c r="B15" s="3" t="s">
        <v>14</v>
      </c>
    </row>
    <row r="16" ht="20" customHeight="1" spans="2:2" x14ac:dyDescent="0.25">
      <c r="B16" s="3" t="s">
        <v>15</v>
      </c>
    </row>
    <row r="18" spans="2:2" x14ac:dyDescent="0.25">
      <c r="B18" s="6" t="s">
        <v>16</v>
      </c>
    </row>
    <row r="19" spans="2:2" x14ac:dyDescent="0.25">
      <c r="B19" s="7" t="s">
        <v>17</v>
      </c>
    </row>
  </sheetData>
  <mergeCells count="2">
    <mergeCell ref="A1:B1"/>
    <mergeCell ref="A2:B2"/>
  </mergeCells>
  <hyperlinks>
    <hyperlink ref="B1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20" outlineLevelRow="0" outlineLevelCol="0" x14ac:dyDescent="55" customHeight="1"/>
  <cols>
    <col min="1" max="1" width="28" customWidth="1"/>
    <col min="2" max="2" width="16" customWidth="1"/>
    <col min="3" max="3" width="13" customWidth="1"/>
    <col min="4" max="4" width="16" customWidth="1"/>
    <col min="5" max="5" width="14" customWidth="1"/>
    <col min="6" max="6" width="30" customWidth="1"/>
  </cols>
  <sheetData>
    <row r="1" ht="34" customHeight="1" spans="1:6" x14ac:dyDescent="0.25">
      <c r="A1" s="1" t="s">
        <v>18</v>
      </c>
      <c r="B1" s="1"/>
      <c r="C1" s="1"/>
      <c r="D1" s="1"/>
      <c r="E1" s="1"/>
      <c r="F1" s="1"/>
    </row>
    <row r="2" ht="30" customHeight="1" spans="1:6" x14ac:dyDescent="0.25">
      <c r="A2" s="2" t="s">
        <v>19</v>
      </c>
      <c r="B2" s="2"/>
      <c r="C2" s="2"/>
      <c r="D2" s="2"/>
      <c r="E2" s="2"/>
      <c r="F2" s="2"/>
    </row>
    <row r="3" spans="1:2" x14ac:dyDescent="0.25">
      <c r="A3" s="4" t="s">
        <v>20</v>
      </c>
      <c r="B3" s="5" t="s">
        <v>21</v>
      </c>
    </row>
    <row r="4" spans="1:2" x14ac:dyDescent="0.25">
      <c r="A4" s="4" t="s">
        <v>22</v>
      </c>
      <c r="B4" s="8">
        <v>200</v>
      </c>
    </row>
    <row r="6" ht="30" customHeight="1" spans="1:6" x14ac:dyDescent="0.25">
      <c r="A6" s="9" t="s">
        <v>23</v>
      </c>
      <c r="B6" s="9" t="s">
        <v>24</v>
      </c>
      <c r="C6" s="9" t="s">
        <v>25</v>
      </c>
      <c r="D6" s="9" t="s">
        <v>26</v>
      </c>
      <c r="E6" s="9" t="s">
        <v>27</v>
      </c>
      <c r="F6" s="9" t="s">
        <v>28</v>
      </c>
    </row>
    <row r="7" spans="1:6" x14ac:dyDescent="0.25">
      <c r="A7" s="5" t="s">
        <v>29</v>
      </c>
      <c r="B7" s="8">
        <v>6200</v>
      </c>
      <c r="C7" s="10">
        <v>0.1999</v>
      </c>
      <c r="D7" s="8">
        <v>186</v>
      </c>
      <c r="E7" s="11">
        <f>IF(N(B7)&lt;=0,"",IF($B$3="Snowball",COUNTIFS($B$7:$B$12,"&gt;0",$B$7:$B$12,"&lt;"&amp;B7)+COUNTIFS($B$7:B7,B7,$B$7:B7,"&gt;0"),COUNTIFS($B$7:$B$12,"&gt;0",$C$7:$C$12,"&gt;"&amp;C7)+COUNTIFS($C$7:C7,C7,$B$7:B7,"&gt;0")))</f>
      </c>
      <c r="F7" s="12">
        <f>IF(N(B7)&lt;=0,"",IF(COUNTIF('Payoff Schedule'!C7:C126,"&gt;0.005")&gt;=120,"Over 10 years","Month "&amp;COUNTIF('Payoff Schedule'!C7:C126,"&gt;0.005")))</f>
      </c>
    </row>
    <row r="8" spans="1:6" x14ac:dyDescent="0.25">
      <c r="A8" s="5" t="s">
        <v>30</v>
      </c>
      <c r="B8" s="8">
        <v>9500</v>
      </c>
      <c r="C8" s="10">
        <v>0.0945</v>
      </c>
      <c r="D8" s="8">
        <v>160</v>
      </c>
      <c r="E8" s="11">
        <f>IF(N(B8)&lt;=0,"",IF($B$3="Snowball",COUNTIFS($B$7:$B$12,"&gt;0",$B$7:$B$12,"&lt;"&amp;B8)+COUNTIFS($B$7:B8,B8,$B$7:B8,"&gt;0"),COUNTIFS($B$7:$B$12,"&gt;0",$C$7:$C$12,"&gt;"&amp;C8)+COUNTIFS($C$7:C8,C8,$B$7:B8,"&gt;0")))</f>
      </c>
      <c r="F8" s="12">
        <f>IF(N(B8)&lt;=0,"",IF(COUNTIF('Payoff Schedule'!D7:D126,"&gt;0.005")&gt;=120,"Over 10 years","Month "&amp;COUNTIF('Payoff Schedule'!D7:D126,"&gt;0.005")))</f>
      </c>
    </row>
    <row r="9" spans="1:6" x14ac:dyDescent="0.25">
      <c r="A9" s="5" t="s">
        <v>31</v>
      </c>
      <c r="B9" s="8">
        <v>14800</v>
      </c>
      <c r="C9" s="10">
        <v>0.0699</v>
      </c>
      <c r="D9" s="8">
        <v>395</v>
      </c>
      <c r="E9" s="11">
        <f>IF(N(B9)&lt;=0,"",IF($B$3="Snowball",COUNTIFS($B$7:$B$12,"&gt;0",$B$7:$B$12,"&lt;"&amp;B9)+COUNTIFS($B$7:B9,B9,$B$7:B9,"&gt;0"),COUNTIFS($B$7:$B$12,"&gt;0",$C$7:$C$12,"&gt;"&amp;C9)+COUNTIFS($C$7:C9,C9,$B$7:B9,"&gt;0")))</f>
      </c>
      <c r="F9" s="12">
        <f>IF(N(B9)&lt;=0,"",IF(COUNTIF('Payoff Schedule'!E7:E126,"&gt;0.005")&gt;=120,"Over 10 years","Month "&amp;COUNTIF('Payoff Schedule'!E7:E126,"&gt;0.005")))</f>
      </c>
    </row>
    <row r="10" spans="1:6" x14ac:dyDescent="0.25">
      <c r="A10" s="5" t="s">
        <v>32</v>
      </c>
      <c r="B10" s="8">
        <v>11000</v>
      </c>
      <c r="C10" s="10">
        <v>0.0545</v>
      </c>
      <c r="D10" s="8">
        <v>140</v>
      </c>
      <c r="E10" s="11">
        <f>IF(N(B10)&lt;=0,"",IF($B$3="Snowball",COUNTIFS($B$7:$B$12,"&gt;0",$B$7:$B$12,"&lt;"&amp;B10)+COUNTIFS($B$7:B10,B10,$B$7:B10,"&gt;0"),COUNTIFS($B$7:$B$12,"&gt;0",$C$7:$C$12,"&gt;"&amp;C10)+COUNTIFS($C$7:C10,C10,$B$7:B10,"&gt;0")))</f>
      </c>
      <c r="F10" s="12">
        <f>IF(N(B10)&lt;=0,"",IF(COUNTIF('Payoff Schedule'!F7:F126,"&gt;0.005")&gt;=120,"Over 10 years","Month "&amp;COUNTIF('Payoff Schedule'!F7:F126,"&gt;0.005")))</f>
      </c>
    </row>
    <row r="11" spans="1:6" x14ac:dyDescent="0.25">
      <c r="A11" s="5"/>
      <c r="B11" s="8"/>
      <c r="C11" s="10"/>
      <c r="D11" s="8"/>
      <c r="E11" s="11">
        <f>IF(N(B11)&lt;=0,"",IF($B$3="Snowball",COUNTIFS($B$7:$B$12,"&gt;0",$B$7:$B$12,"&lt;"&amp;B11)+COUNTIFS($B$7:B11,B11,$B$7:B11,"&gt;0"),COUNTIFS($B$7:$B$12,"&gt;0",$C$7:$C$12,"&gt;"&amp;C11)+COUNTIFS($C$7:C11,C11,$B$7:B11,"&gt;0")))</f>
      </c>
      <c r="F11" s="12">
        <f>IF(N(B11)&lt;=0,"",IF(COUNTIF('Payoff Schedule'!G7:G126,"&gt;0.005")&gt;=120,"Over 10 years","Month "&amp;COUNTIF('Payoff Schedule'!G7:G126,"&gt;0.005")))</f>
      </c>
    </row>
    <row r="12" spans="1:6" x14ac:dyDescent="0.25">
      <c r="A12" s="5"/>
      <c r="B12" s="8"/>
      <c r="C12" s="10"/>
      <c r="D12" s="8"/>
      <c r="E12" s="11">
        <f>IF(N(B12)&lt;=0,"",IF($B$3="Snowball",COUNTIFS($B$7:$B$12,"&gt;0",$B$7:$B$12,"&lt;"&amp;B12)+COUNTIFS($B$7:B12,B12,$B$7:B12,"&gt;0"),COUNTIFS($B$7:$B$12,"&gt;0",$C$7:$C$12,"&gt;"&amp;C12)+COUNTIFS($C$7:C12,C12,$B$7:B12,"&gt;0")))</f>
      </c>
      <c r="F12" s="12">
        <f>IF(N(B12)&lt;=0,"",IF(COUNTIF('Payoff Schedule'!H7:H126,"&gt;0.005")&gt;=120,"Over 10 years","Month "&amp;COUNTIF('Payoff Schedule'!H7:H126,"&gt;0.005")))</f>
      </c>
    </row>
    <row r="15" spans="1:6" x14ac:dyDescent="0.25">
      <c r="A15" s="4" t="s">
        <v>33</v>
      </c>
      <c r="B15" s="13">
        <f>IF(COUNTIF('Payoff Schedule'!O7:O126,"&gt;0.01")&gt;=120,"Over 10 years",COUNTIF('Payoff Schedule'!O7:O126,"&gt;0.01")&amp;" months")</f>
      </c>
      <c r="C15" s="3" t="s">
        <v>34</v>
      </c>
      <c r="D15" s="3"/>
      <c r="E15" s="3"/>
      <c r="F15" s="3"/>
    </row>
    <row r="16" spans="1:2" x14ac:dyDescent="0.25">
      <c r="A16" s="4" t="s">
        <v>35</v>
      </c>
      <c r="B16" s="14">
        <f>SUM('Payoff Schedule'!P7:P126)</f>
      </c>
    </row>
    <row r="17" spans="1:2" x14ac:dyDescent="0.25">
      <c r="A17" s="3" t="s">
        <v>36</v>
      </c>
      <c r="B17" s="15">
        <f>SUM(D7:D12)</f>
      </c>
    </row>
  </sheetData>
  <mergeCells count="3">
    <mergeCell ref="A1:F1"/>
    <mergeCell ref="A2:F2"/>
    <mergeCell ref="C15:F15"/>
  </mergeCells>
  <dataValidations count="1">
    <dataValidation type="list" allowBlank="1" sqref="B3">
      <formula1>"Avalanche,Snowball"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"/>
  <sheetViews>
    <sheetView workbookViewId="0">
      <pane ySplit="6" topLeftCell="A7" activePane="bottomLeft" state="frozen"/>
      <selection pane="bottomLeft"/>
    </sheetView>
  </sheetViews>
  <sheetFormatPr defaultRowHeight="20" outlineLevelRow="0" outlineLevelCol="0" x14ac:dyDescent="55" customHeight="1"/>
  <cols>
    <col min="1" max="2" width="8" customWidth="1"/>
    <col min="3" max="16" width="13" customWidth="1"/>
  </cols>
  <sheetData>
    <row r="1" ht="34" customHeight="1" spans="1:16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0" customHeight="1" spans="1:16" x14ac:dyDescent="0.25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8" x14ac:dyDescent="0.25">
      <c r="A3" s="3" t="s">
        <v>39</v>
      </c>
      <c r="C3" s="11">
        <f>IF('My Debts'!E7="",99,'My Debts'!E7)</f>
      </c>
      <c r="D3" s="11">
        <f>IF('My Debts'!E8="",99,'My Debts'!E8)</f>
      </c>
      <c r="E3" s="11">
        <f>IF('My Debts'!E9="",99,'My Debts'!E9)</f>
      </c>
      <c r="F3" s="11">
        <f>IF('My Debts'!E10="",99,'My Debts'!E10)</f>
      </c>
      <c r="G3" s="11">
        <f>IF('My Debts'!E11="",99,'My Debts'!E11)</f>
      </c>
      <c r="H3" s="11">
        <f>IF('My Debts'!E12="",99,'My Debts'!E12)</f>
      </c>
    </row>
    <row r="4" spans="1:8" x14ac:dyDescent="0.25">
      <c r="A4" s="3" t="s">
        <v>40</v>
      </c>
      <c r="C4" s="15">
        <f>N('My Debts'!D7)</f>
      </c>
      <c r="D4" s="15">
        <f>N('My Debts'!D8)</f>
      </c>
      <c r="E4" s="15">
        <f>N('My Debts'!D9)</f>
      </c>
      <c r="F4" s="15">
        <f>N('My Debts'!D10)</f>
      </c>
      <c r="G4" s="15">
        <f>N('My Debts'!D11)</f>
      </c>
      <c r="H4" s="15">
        <f>N('My Debts'!D12)</f>
      </c>
    </row>
    <row r="5" spans="1:8" x14ac:dyDescent="0.25">
      <c r="A5" s="3" t="s">
        <v>41</v>
      </c>
      <c r="C5" s="16">
        <f>N('My Debts'!C7)/12</f>
      </c>
      <c r="D5" s="16">
        <f>N('My Debts'!C8)/12</f>
      </c>
      <c r="E5" s="16">
        <f>N('My Debts'!C9)/12</f>
      </c>
      <c r="F5" s="16">
        <f>N('My Debts'!C10)/12</f>
      </c>
      <c r="G5" s="16">
        <f>N('My Debts'!C11)/12</f>
      </c>
      <c r="H5" s="16">
        <f>N('My Debts'!C12)/12</f>
      </c>
    </row>
    <row r="6" ht="30" customHeight="1" spans="1:16" x14ac:dyDescent="0.25">
      <c r="A6" s="9" t="s">
        <v>42</v>
      </c>
      <c r="B6" s="9" t="s">
        <v>43</v>
      </c>
      <c r="C6" s="9" t="s">
        <v>44</v>
      </c>
      <c r="D6" s="9" t="s">
        <v>45</v>
      </c>
      <c r="E6" s="9" t="s">
        <v>46</v>
      </c>
      <c r="F6" s="9" t="s">
        <v>47</v>
      </c>
      <c r="G6" s="9" t="s">
        <v>48</v>
      </c>
      <c r="H6" s="9" t="s">
        <v>49</v>
      </c>
      <c r="I6" s="9" t="s">
        <v>50</v>
      </c>
      <c r="J6" s="9" t="s">
        <v>51</v>
      </c>
      <c r="K6" s="9" t="s">
        <v>52</v>
      </c>
      <c r="L6" s="9" t="s">
        <v>53</v>
      </c>
      <c r="M6" s="9" t="s">
        <v>54</v>
      </c>
      <c r="N6" s="9" t="s">
        <v>55</v>
      </c>
      <c r="O6" s="9" t="s">
        <v>56</v>
      </c>
      <c r="P6" s="9" t="s">
        <v>57</v>
      </c>
    </row>
    <row r="7" spans="1:16" x14ac:dyDescent="0.25">
      <c r="A7">
        <v>1</v>
      </c>
      <c r="B7">
        <f>IFERROR(MINIFS($C$3:$H$3,C7:H7,"&gt;0.005"),"")</f>
      </c>
      <c r="C7" s="17">
        <f>N('My Debts'!B7)</f>
      </c>
      <c r="D7" s="17">
        <f>N('My Debts'!B8)</f>
      </c>
      <c r="E7" s="17">
        <f>N('My Debts'!B9)</f>
      </c>
      <c r="F7" s="17">
        <f>N('My Debts'!B10)</f>
      </c>
      <c r="G7" s="17">
        <f>N('My Debts'!B11)</f>
      </c>
      <c r="H7" s="17">
        <f>N('My Debts'!B12)</f>
      </c>
      <c r="I7" s="17">
        <f>IF(C7&lt;=0.005,0,MIN(ROUND(C7*(1+C$5),2),C$4+IF(C$3=$B7,('My Debts'!$B$4+SUMPRODUCT((C7:H7&lt;=0.005)*$C$4:$H$4)),0)))</f>
      </c>
      <c r="J7" s="17">
        <f>IF(D7&lt;=0.005,0,MIN(ROUND(D7*(1+D$5),2),D$4+IF(D$3=$B7,('My Debts'!$B$4+SUMPRODUCT((C7:H7&lt;=0.005)*$C$4:$H$4)),0)))</f>
      </c>
      <c r="K7" s="17">
        <f>IF(E7&lt;=0.005,0,MIN(ROUND(E7*(1+E$5),2),E$4+IF(E$3=$B7,('My Debts'!$B$4+SUMPRODUCT((C7:H7&lt;=0.005)*$C$4:$H$4)),0)))</f>
      </c>
      <c r="L7" s="17">
        <f>IF(F7&lt;=0.005,0,MIN(ROUND(F7*(1+F$5),2),F$4+IF(F$3=$B7,('My Debts'!$B$4+SUMPRODUCT((C7:H7&lt;=0.005)*$C$4:$H$4)),0)))</f>
      </c>
      <c r="M7" s="17">
        <f>IF(G7&lt;=0.005,0,MIN(ROUND(G7*(1+G$5),2),G$4+IF(G$3=$B7,('My Debts'!$B$4+SUMPRODUCT((C7:H7&lt;=0.005)*$C$4:$H$4)),0)))</f>
      </c>
      <c r="N7" s="17">
        <f>IF(H7&lt;=0.005,0,MIN(ROUND(H7*(1+H$5),2),H$4+IF(H$3=$B7,('My Debts'!$B$4+SUMPRODUCT((C7:H7&lt;=0.005)*$C$4:$H$4)),0)))</f>
      </c>
      <c r="O7" s="18">
        <f>SUM(C7:H7)</f>
      </c>
      <c r="P7" s="19">
        <f>SUMPRODUCT(C7:H7,$C$5:$H$5)</f>
      </c>
    </row>
    <row r="8" spans="1:16" x14ac:dyDescent="0.25">
      <c r="A8">
        <v>2</v>
      </c>
      <c r="B8">
        <f>IFERROR(MINIFS($C$3:$H$3,C8:H8,"&gt;0.005"),"")</f>
      </c>
      <c r="C8" s="17">
        <f>MAX(0,ROUND(C7*(1+C$5)-I7,2))</f>
      </c>
      <c r="D8" s="17">
        <f>MAX(0,ROUND(D7*(1+D$5)-J7,2))</f>
      </c>
      <c r="E8" s="17">
        <f>MAX(0,ROUND(E7*(1+E$5)-K7,2))</f>
      </c>
      <c r="F8" s="17">
        <f>MAX(0,ROUND(F7*(1+F$5)-L7,2))</f>
      </c>
      <c r="G8" s="17">
        <f>MAX(0,ROUND(G7*(1+G$5)-M7,2))</f>
      </c>
      <c r="H8" s="17">
        <f>MAX(0,ROUND(H7*(1+H$5)-N7,2))</f>
      </c>
      <c r="I8" s="17">
        <f>IF(C8&lt;=0.005,0,MIN(ROUND(C8*(1+C$5),2),C$4+IF(C$3=$B8,('My Debts'!$B$4+SUMPRODUCT((C8:H8&lt;=0.005)*$C$4:$H$4)),0)))</f>
      </c>
      <c r="J8" s="17">
        <f>IF(D8&lt;=0.005,0,MIN(ROUND(D8*(1+D$5),2),D$4+IF(D$3=$B8,('My Debts'!$B$4+SUMPRODUCT((C8:H8&lt;=0.005)*$C$4:$H$4)),0)))</f>
      </c>
      <c r="K8" s="17">
        <f>IF(E8&lt;=0.005,0,MIN(ROUND(E8*(1+E$5),2),E$4+IF(E$3=$B8,('My Debts'!$B$4+SUMPRODUCT((C8:H8&lt;=0.005)*$C$4:$H$4)),0)))</f>
      </c>
      <c r="L8" s="17">
        <f>IF(F8&lt;=0.005,0,MIN(ROUND(F8*(1+F$5),2),F$4+IF(F$3=$B8,('My Debts'!$B$4+SUMPRODUCT((C8:H8&lt;=0.005)*$C$4:$H$4)),0)))</f>
      </c>
      <c r="M8" s="17">
        <f>IF(G8&lt;=0.005,0,MIN(ROUND(G8*(1+G$5),2),G$4+IF(G$3=$B8,('My Debts'!$B$4+SUMPRODUCT((C8:H8&lt;=0.005)*$C$4:$H$4)),0)))</f>
      </c>
      <c r="N8" s="17">
        <f>IF(H8&lt;=0.005,0,MIN(ROUND(H8*(1+H$5),2),H$4+IF(H$3=$B8,('My Debts'!$B$4+SUMPRODUCT((C8:H8&lt;=0.005)*$C$4:$H$4)),0)))</f>
      </c>
      <c r="O8" s="18">
        <f>SUM(C8:H8)</f>
      </c>
      <c r="P8" s="19">
        <f>SUMPRODUCT(C8:H8,$C$5:$H$5)</f>
      </c>
    </row>
    <row r="9" spans="1:16" x14ac:dyDescent="0.25">
      <c r="A9">
        <v>3</v>
      </c>
      <c r="B9">
        <f>IFERROR(MINIFS($C$3:$H$3,C9:H9,"&gt;0.005"),"")</f>
      </c>
      <c r="C9" s="17">
        <f>MAX(0,ROUND(C8*(1+C$5)-I8,2))</f>
      </c>
      <c r="D9" s="17">
        <f>MAX(0,ROUND(D8*(1+D$5)-J8,2))</f>
      </c>
      <c r="E9" s="17">
        <f>MAX(0,ROUND(E8*(1+E$5)-K8,2))</f>
      </c>
      <c r="F9" s="17">
        <f>MAX(0,ROUND(F8*(1+F$5)-L8,2))</f>
      </c>
      <c r="G9" s="17">
        <f>MAX(0,ROUND(G8*(1+G$5)-M8,2))</f>
      </c>
      <c r="H9" s="17">
        <f>MAX(0,ROUND(H8*(1+H$5)-N8,2))</f>
      </c>
      <c r="I9" s="17">
        <f>IF(C9&lt;=0.005,0,MIN(ROUND(C9*(1+C$5),2),C$4+IF(C$3=$B9,('My Debts'!$B$4+SUMPRODUCT((C9:H9&lt;=0.005)*$C$4:$H$4)),0)))</f>
      </c>
      <c r="J9" s="17">
        <f>IF(D9&lt;=0.005,0,MIN(ROUND(D9*(1+D$5),2),D$4+IF(D$3=$B9,('My Debts'!$B$4+SUMPRODUCT((C9:H9&lt;=0.005)*$C$4:$H$4)),0)))</f>
      </c>
      <c r="K9" s="17">
        <f>IF(E9&lt;=0.005,0,MIN(ROUND(E9*(1+E$5),2),E$4+IF(E$3=$B9,('My Debts'!$B$4+SUMPRODUCT((C9:H9&lt;=0.005)*$C$4:$H$4)),0)))</f>
      </c>
      <c r="L9" s="17">
        <f>IF(F9&lt;=0.005,0,MIN(ROUND(F9*(1+F$5),2),F$4+IF(F$3=$B9,('My Debts'!$B$4+SUMPRODUCT((C9:H9&lt;=0.005)*$C$4:$H$4)),0)))</f>
      </c>
      <c r="M9" s="17">
        <f>IF(G9&lt;=0.005,0,MIN(ROUND(G9*(1+G$5),2),G$4+IF(G$3=$B9,('My Debts'!$B$4+SUMPRODUCT((C9:H9&lt;=0.005)*$C$4:$H$4)),0)))</f>
      </c>
      <c r="N9" s="17">
        <f>IF(H9&lt;=0.005,0,MIN(ROUND(H9*(1+H$5),2),H$4+IF(H$3=$B9,('My Debts'!$B$4+SUMPRODUCT((C9:H9&lt;=0.005)*$C$4:$H$4)),0)))</f>
      </c>
      <c r="O9" s="18">
        <f>SUM(C9:H9)</f>
      </c>
      <c r="P9" s="19">
        <f>SUMPRODUCT(C9:H9,$C$5:$H$5)</f>
      </c>
    </row>
    <row r="10" spans="1:16" x14ac:dyDescent="0.25">
      <c r="A10">
        <v>4</v>
      </c>
      <c r="B10">
        <f>IFERROR(MINIFS($C$3:$H$3,C10:H10,"&gt;0.005"),"")</f>
      </c>
      <c r="C10" s="17">
        <f>MAX(0,ROUND(C9*(1+C$5)-I9,2))</f>
      </c>
      <c r="D10" s="17">
        <f>MAX(0,ROUND(D9*(1+D$5)-J9,2))</f>
      </c>
      <c r="E10" s="17">
        <f>MAX(0,ROUND(E9*(1+E$5)-K9,2))</f>
      </c>
      <c r="F10" s="17">
        <f>MAX(0,ROUND(F9*(1+F$5)-L9,2))</f>
      </c>
      <c r="G10" s="17">
        <f>MAX(0,ROUND(G9*(1+G$5)-M9,2))</f>
      </c>
      <c r="H10" s="17">
        <f>MAX(0,ROUND(H9*(1+H$5)-N9,2))</f>
      </c>
      <c r="I10" s="17">
        <f>IF(C10&lt;=0.005,0,MIN(ROUND(C10*(1+C$5),2),C$4+IF(C$3=$B10,('My Debts'!$B$4+SUMPRODUCT((C10:H10&lt;=0.005)*$C$4:$H$4)),0)))</f>
      </c>
      <c r="J10" s="17">
        <f>IF(D10&lt;=0.005,0,MIN(ROUND(D10*(1+D$5),2),D$4+IF(D$3=$B10,('My Debts'!$B$4+SUMPRODUCT((C10:H10&lt;=0.005)*$C$4:$H$4)),0)))</f>
      </c>
      <c r="K10" s="17">
        <f>IF(E10&lt;=0.005,0,MIN(ROUND(E10*(1+E$5),2),E$4+IF(E$3=$B10,('My Debts'!$B$4+SUMPRODUCT((C10:H10&lt;=0.005)*$C$4:$H$4)),0)))</f>
      </c>
      <c r="L10" s="17">
        <f>IF(F10&lt;=0.005,0,MIN(ROUND(F10*(1+F$5),2),F$4+IF(F$3=$B10,('My Debts'!$B$4+SUMPRODUCT((C10:H10&lt;=0.005)*$C$4:$H$4)),0)))</f>
      </c>
      <c r="M10" s="17">
        <f>IF(G10&lt;=0.005,0,MIN(ROUND(G10*(1+G$5),2),G$4+IF(G$3=$B10,('My Debts'!$B$4+SUMPRODUCT((C10:H10&lt;=0.005)*$C$4:$H$4)),0)))</f>
      </c>
      <c r="N10" s="17">
        <f>IF(H10&lt;=0.005,0,MIN(ROUND(H10*(1+H$5),2),H$4+IF(H$3=$B10,('My Debts'!$B$4+SUMPRODUCT((C10:H10&lt;=0.005)*$C$4:$H$4)),0)))</f>
      </c>
      <c r="O10" s="18">
        <f>SUM(C10:H10)</f>
      </c>
      <c r="P10" s="19">
        <f>SUMPRODUCT(C10:H10,$C$5:$H$5)</f>
      </c>
    </row>
    <row r="11" spans="1:16" x14ac:dyDescent="0.25">
      <c r="A11">
        <v>5</v>
      </c>
      <c r="B11">
        <f>IFERROR(MINIFS($C$3:$H$3,C11:H11,"&gt;0.005"),"")</f>
      </c>
      <c r="C11" s="17">
        <f>MAX(0,ROUND(C10*(1+C$5)-I10,2))</f>
      </c>
      <c r="D11" s="17">
        <f>MAX(0,ROUND(D10*(1+D$5)-J10,2))</f>
      </c>
      <c r="E11" s="17">
        <f>MAX(0,ROUND(E10*(1+E$5)-K10,2))</f>
      </c>
      <c r="F11" s="17">
        <f>MAX(0,ROUND(F10*(1+F$5)-L10,2))</f>
      </c>
      <c r="G11" s="17">
        <f>MAX(0,ROUND(G10*(1+G$5)-M10,2))</f>
      </c>
      <c r="H11" s="17">
        <f>MAX(0,ROUND(H10*(1+H$5)-N10,2))</f>
      </c>
      <c r="I11" s="17">
        <f>IF(C11&lt;=0.005,0,MIN(ROUND(C11*(1+C$5),2),C$4+IF(C$3=$B11,('My Debts'!$B$4+SUMPRODUCT((C11:H11&lt;=0.005)*$C$4:$H$4)),0)))</f>
      </c>
      <c r="J11" s="17">
        <f>IF(D11&lt;=0.005,0,MIN(ROUND(D11*(1+D$5),2),D$4+IF(D$3=$B11,('My Debts'!$B$4+SUMPRODUCT((C11:H11&lt;=0.005)*$C$4:$H$4)),0)))</f>
      </c>
      <c r="K11" s="17">
        <f>IF(E11&lt;=0.005,0,MIN(ROUND(E11*(1+E$5),2),E$4+IF(E$3=$B11,('My Debts'!$B$4+SUMPRODUCT((C11:H11&lt;=0.005)*$C$4:$H$4)),0)))</f>
      </c>
      <c r="L11" s="17">
        <f>IF(F11&lt;=0.005,0,MIN(ROUND(F11*(1+F$5),2),F$4+IF(F$3=$B11,('My Debts'!$B$4+SUMPRODUCT((C11:H11&lt;=0.005)*$C$4:$H$4)),0)))</f>
      </c>
      <c r="M11" s="17">
        <f>IF(G11&lt;=0.005,0,MIN(ROUND(G11*(1+G$5),2),G$4+IF(G$3=$B11,('My Debts'!$B$4+SUMPRODUCT((C11:H11&lt;=0.005)*$C$4:$H$4)),0)))</f>
      </c>
      <c r="N11" s="17">
        <f>IF(H11&lt;=0.005,0,MIN(ROUND(H11*(1+H$5),2),H$4+IF(H$3=$B11,('My Debts'!$B$4+SUMPRODUCT((C11:H11&lt;=0.005)*$C$4:$H$4)),0)))</f>
      </c>
      <c r="O11" s="18">
        <f>SUM(C11:H11)</f>
      </c>
      <c r="P11" s="19">
        <f>SUMPRODUCT(C11:H11,$C$5:$H$5)</f>
      </c>
    </row>
    <row r="12" spans="1:16" x14ac:dyDescent="0.25">
      <c r="A12">
        <v>6</v>
      </c>
      <c r="B12">
        <f>IFERROR(MINIFS($C$3:$H$3,C12:H12,"&gt;0.005"),"")</f>
      </c>
      <c r="C12" s="17">
        <f>MAX(0,ROUND(C11*(1+C$5)-I11,2))</f>
      </c>
      <c r="D12" s="17">
        <f>MAX(0,ROUND(D11*(1+D$5)-J11,2))</f>
      </c>
      <c r="E12" s="17">
        <f>MAX(0,ROUND(E11*(1+E$5)-K11,2))</f>
      </c>
      <c r="F12" s="17">
        <f>MAX(0,ROUND(F11*(1+F$5)-L11,2))</f>
      </c>
      <c r="G12" s="17">
        <f>MAX(0,ROUND(G11*(1+G$5)-M11,2))</f>
      </c>
      <c r="H12" s="17">
        <f>MAX(0,ROUND(H11*(1+H$5)-N11,2))</f>
      </c>
      <c r="I12" s="17">
        <f>IF(C12&lt;=0.005,0,MIN(ROUND(C12*(1+C$5),2),C$4+IF(C$3=$B12,('My Debts'!$B$4+SUMPRODUCT((C12:H12&lt;=0.005)*$C$4:$H$4)),0)))</f>
      </c>
      <c r="J12" s="17">
        <f>IF(D12&lt;=0.005,0,MIN(ROUND(D12*(1+D$5),2),D$4+IF(D$3=$B12,('My Debts'!$B$4+SUMPRODUCT((C12:H12&lt;=0.005)*$C$4:$H$4)),0)))</f>
      </c>
      <c r="K12" s="17">
        <f>IF(E12&lt;=0.005,0,MIN(ROUND(E12*(1+E$5),2),E$4+IF(E$3=$B12,('My Debts'!$B$4+SUMPRODUCT((C12:H12&lt;=0.005)*$C$4:$H$4)),0)))</f>
      </c>
      <c r="L12" s="17">
        <f>IF(F12&lt;=0.005,0,MIN(ROUND(F12*(1+F$5),2),F$4+IF(F$3=$B12,('My Debts'!$B$4+SUMPRODUCT((C12:H12&lt;=0.005)*$C$4:$H$4)),0)))</f>
      </c>
      <c r="M12" s="17">
        <f>IF(G12&lt;=0.005,0,MIN(ROUND(G12*(1+G$5),2),G$4+IF(G$3=$B12,('My Debts'!$B$4+SUMPRODUCT((C12:H12&lt;=0.005)*$C$4:$H$4)),0)))</f>
      </c>
      <c r="N12" s="17">
        <f>IF(H12&lt;=0.005,0,MIN(ROUND(H12*(1+H$5),2),H$4+IF(H$3=$B12,('My Debts'!$B$4+SUMPRODUCT((C12:H12&lt;=0.005)*$C$4:$H$4)),0)))</f>
      </c>
      <c r="O12" s="18">
        <f>SUM(C12:H12)</f>
      </c>
      <c r="P12" s="19">
        <f>SUMPRODUCT(C12:H12,$C$5:$H$5)</f>
      </c>
    </row>
    <row r="13" spans="1:16" x14ac:dyDescent="0.25">
      <c r="A13">
        <v>7</v>
      </c>
      <c r="B13">
        <f>IFERROR(MINIFS($C$3:$H$3,C13:H13,"&gt;0.005"),"")</f>
      </c>
      <c r="C13" s="17">
        <f>MAX(0,ROUND(C12*(1+C$5)-I12,2))</f>
      </c>
      <c r="D13" s="17">
        <f>MAX(0,ROUND(D12*(1+D$5)-J12,2))</f>
      </c>
      <c r="E13" s="17">
        <f>MAX(0,ROUND(E12*(1+E$5)-K12,2))</f>
      </c>
      <c r="F13" s="17">
        <f>MAX(0,ROUND(F12*(1+F$5)-L12,2))</f>
      </c>
      <c r="G13" s="17">
        <f>MAX(0,ROUND(G12*(1+G$5)-M12,2))</f>
      </c>
      <c r="H13" s="17">
        <f>MAX(0,ROUND(H12*(1+H$5)-N12,2))</f>
      </c>
      <c r="I13" s="17">
        <f>IF(C13&lt;=0.005,0,MIN(ROUND(C13*(1+C$5),2),C$4+IF(C$3=$B13,('My Debts'!$B$4+SUMPRODUCT((C13:H13&lt;=0.005)*$C$4:$H$4)),0)))</f>
      </c>
      <c r="J13" s="17">
        <f>IF(D13&lt;=0.005,0,MIN(ROUND(D13*(1+D$5),2),D$4+IF(D$3=$B13,('My Debts'!$B$4+SUMPRODUCT((C13:H13&lt;=0.005)*$C$4:$H$4)),0)))</f>
      </c>
      <c r="K13" s="17">
        <f>IF(E13&lt;=0.005,0,MIN(ROUND(E13*(1+E$5),2),E$4+IF(E$3=$B13,('My Debts'!$B$4+SUMPRODUCT((C13:H13&lt;=0.005)*$C$4:$H$4)),0)))</f>
      </c>
      <c r="L13" s="17">
        <f>IF(F13&lt;=0.005,0,MIN(ROUND(F13*(1+F$5),2),F$4+IF(F$3=$B13,('My Debts'!$B$4+SUMPRODUCT((C13:H13&lt;=0.005)*$C$4:$H$4)),0)))</f>
      </c>
      <c r="M13" s="17">
        <f>IF(G13&lt;=0.005,0,MIN(ROUND(G13*(1+G$5),2),G$4+IF(G$3=$B13,('My Debts'!$B$4+SUMPRODUCT((C13:H13&lt;=0.005)*$C$4:$H$4)),0)))</f>
      </c>
      <c r="N13" s="17">
        <f>IF(H13&lt;=0.005,0,MIN(ROUND(H13*(1+H$5),2),H$4+IF(H$3=$B13,('My Debts'!$B$4+SUMPRODUCT((C13:H13&lt;=0.005)*$C$4:$H$4)),0)))</f>
      </c>
      <c r="O13" s="18">
        <f>SUM(C13:H13)</f>
      </c>
      <c r="P13" s="19">
        <f>SUMPRODUCT(C13:H13,$C$5:$H$5)</f>
      </c>
    </row>
    <row r="14" spans="1:16" x14ac:dyDescent="0.25">
      <c r="A14">
        <v>8</v>
      </c>
      <c r="B14">
        <f>IFERROR(MINIFS($C$3:$H$3,C14:H14,"&gt;0.005"),"")</f>
      </c>
      <c r="C14" s="17">
        <f>MAX(0,ROUND(C13*(1+C$5)-I13,2))</f>
      </c>
      <c r="D14" s="17">
        <f>MAX(0,ROUND(D13*(1+D$5)-J13,2))</f>
      </c>
      <c r="E14" s="17">
        <f>MAX(0,ROUND(E13*(1+E$5)-K13,2))</f>
      </c>
      <c r="F14" s="17">
        <f>MAX(0,ROUND(F13*(1+F$5)-L13,2))</f>
      </c>
      <c r="G14" s="17">
        <f>MAX(0,ROUND(G13*(1+G$5)-M13,2))</f>
      </c>
      <c r="H14" s="17">
        <f>MAX(0,ROUND(H13*(1+H$5)-N13,2))</f>
      </c>
      <c r="I14" s="17">
        <f>IF(C14&lt;=0.005,0,MIN(ROUND(C14*(1+C$5),2),C$4+IF(C$3=$B14,('My Debts'!$B$4+SUMPRODUCT((C14:H14&lt;=0.005)*$C$4:$H$4)),0)))</f>
      </c>
      <c r="J14" s="17">
        <f>IF(D14&lt;=0.005,0,MIN(ROUND(D14*(1+D$5),2),D$4+IF(D$3=$B14,('My Debts'!$B$4+SUMPRODUCT((C14:H14&lt;=0.005)*$C$4:$H$4)),0)))</f>
      </c>
      <c r="K14" s="17">
        <f>IF(E14&lt;=0.005,0,MIN(ROUND(E14*(1+E$5),2),E$4+IF(E$3=$B14,('My Debts'!$B$4+SUMPRODUCT((C14:H14&lt;=0.005)*$C$4:$H$4)),0)))</f>
      </c>
      <c r="L14" s="17">
        <f>IF(F14&lt;=0.005,0,MIN(ROUND(F14*(1+F$5),2),F$4+IF(F$3=$B14,('My Debts'!$B$4+SUMPRODUCT((C14:H14&lt;=0.005)*$C$4:$H$4)),0)))</f>
      </c>
      <c r="M14" s="17">
        <f>IF(G14&lt;=0.005,0,MIN(ROUND(G14*(1+G$5),2),G$4+IF(G$3=$B14,('My Debts'!$B$4+SUMPRODUCT((C14:H14&lt;=0.005)*$C$4:$H$4)),0)))</f>
      </c>
      <c r="N14" s="17">
        <f>IF(H14&lt;=0.005,0,MIN(ROUND(H14*(1+H$5),2),H$4+IF(H$3=$B14,('My Debts'!$B$4+SUMPRODUCT((C14:H14&lt;=0.005)*$C$4:$H$4)),0)))</f>
      </c>
      <c r="O14" s="18">
        <f>SUM(C14:H14)</f>
      </c>
      <c r="P14" s="19">
        <f>SUMPRODUCT(C14:H14,$C$5:$H$5)</f>
      </c>
    </row>
    <row r="15" spans="1:16" x14ac:dyDescent="0.25">
      <c r="A15">
        <v>9</v>
      </c>
      <c r="B15">
        <f>IFERROR(MINIFS($C$3:$H$3,C15:H15,"&gt;0.005"),"")</f>
      </c>
      <c r="C15" s="17">
        <f>MAX(0,ROUND(C14*(1+C$5)-I14,2))</f>
      </c>
      <c r="D15" s="17">
        <f>MAX(0,ROUND(D14*(1+D$5)-J14,2))</f>
      </c>
      <c r="E15" s="17">
        <f>MAX(0,ROUND(E14*(1+E$5)-K14,2))</f>
      </c>
      <c r="F15" s="17">
        <f>MAX(0,ROUND(F14*(1+F$5)-L14,2))</f>
      </c>
      <c r="G15" s="17">
        <f>MAX(0,ROUND(G14*(1+G$5)-M14,2))</f>
      </c>
      <c r="H15" s="17">
        <f>MAX(0,ROUND(H14*(1+H$5)-N14,2))</f>
      </c>
      <c r="I15" s="17">
        <f>IF(C15&lt;=0.005,0,MIN(ROUND(C15*(1+C$5),2),C$4+IF(C$3=$B15,('My Debts'!$B$4+SUMPRODUCT((C15:H15&lt;=0.005)*$C$4:$H$4)),0)))</f>
      </c>
      <c r="J15" s="17">
        <f>IF(D15&lt;=0.005,0,MIN(ROUND(D15*(1+D$5),2),D$4+IF(D$3=$B15,('My Debts'!$B$4+SUMPRODUCT((C15:H15&lt;=0.005)*$C$4:$H$4)),0)))</f>
      </c>
      <c r="K15" s="17">
        <f>IF(E15&lt;=0.005,0,MIN(ROUND(E15*(1+E$5),2),E$4+IF(E$3=$B15,('My Debts'!$B$4+SUMPRODUCT((C15:H15&lt;=0.005)*$C$4:$H$4)),0)))</f>
      </c>
      <c r="L15" s="17">
        <f>IF(F15&lt;=0.005,0,MIN(ROUND(F15*(1+F$5),2),F$4+IF(F$3=$B15,('My Debts'!$B$4+SUMPRODUCT((C15:H15&lt;=0.005)*$C$4:$H$4)),0)))</f>
      </c>
      <c r="M15" s="17">
        <f>IF(G15&lt;=0.005,0,MIN(ROUND(G15*(1+G$5),2),G$4+IF(G$3=$B15,('My Debts'!$B$4+SUMPRODUCT((C15:H15&lt;=0.005)*$C$4:$H$4)),0)))</f>
      </c>
      <c r="N15" s="17">
        <f>IF(H15&lt;=0.005,0,MIN(ROUND(H15*(1+H$5),2),H$4+IF(H$3=$B15,('My Debts'!$B$4+SUMPRODUCT((C15:H15&lt;=0.005)*$C$4:$H$4)),0)))</f>
      </c>
      <c r="O15" s="18">
        <f>SUM(C15:H15)</f>
      </c>
      <c r="P15" s="19">
        <f>SUMPRODUCT(C15:H15,$C$5:$H$5)</f>
      </c>
    </row>
    <row r="16" spans="1:16" x14ac:dyDescent="0.25">
      <c r="A16">
        <v>10</v>
      </c>
      <c r="B16">
        <f>IFERROR(MINIFS($C$3:$H$3,C16:H16,"&gt;0.005"),"")</f>
      </c>
      <c r="C16" s="17">
        <f>MAX(0,ROUND(C15*(1+C$5)-I15,2))</f>
      </c>
      <c r="D16" s="17">
        <f>MAX(0,ROUND(D15*(1+D$5)-J15,2))</f>
      </c>
      <c r="E16" s="17">
        <f>MAX(0,ROUND(E15*(1+E$5)-K15,2))</f>
      </c>
      <c r="F16" s="17">
        <f>MAX(0,ROUND(F15*(1+F$5)-L15,2))</f>
      </c>
      <c r="G16" s="17">
        <f>MAX(0,ROUND(G15*(1+G$5)-M15,2))</f>
      </c>
      <c r="H16" s="17">
        <f>MAX(0,ROUND(H15*(1+H$5)-N15,2))</f>
      </c>
      <c r="I16" s="17">
        <f>IF(C16&lt;=0.005,0,MIN(ROUND(C16*(1+C$5),2),C$4+IF(C$3=$B16,('My Debts'!$B$4+SUMPRODUCT((C16:H16&lt;=0.005)*$C$4:$H$4)),0)))</f>
      </c>
      <c r="J16" s="17">
        <f>IF(D16&lt;=0.005,0,MIN(ROUND(D16*(1+D$5),2),D$4+IF(D$3=$B16,('My Debts'!$B$4+SUMPRODUCT((C16:H16&lt;=0.005)*$C$4:$H$4)),0)))</f>
      </c>
      <c r="K16" s="17">
        <f>IF(E16&lt;=0.005,0,MIN(ROUND(E16*(1+E$5),2),E$4+IF(E$3=$B16,('My Debts'!$B$4+SUMPRODUCT((C16:H16&lt;=0.005)*$C$4:$H$4)),0)))</f>
      </c>
      <c r="L16" s="17">
        <f>IF(F16&lt;=0.005,0,MIN(ROUND(F16*(1+F$5),2),F$4+IF(F$3=$B16,('My Debts'!$B$4+SUMPRODUCT((C16:H16&lt;=0.005)*$C$4:$H$4)),0)))</f>
      </c>
      <c r="M16" s="17">
        <f>IF(G16&lt;=0.005,0,MIN(ROUND(G16*(1+G$5),2),G$4+IF(G$3=$B16,('My Debts'!$B$4+SUMPRODUCT((C16:H16&lt;=0.005)*$C$4:$H$4)),0)))</f>
      </c>
      <c r="N16" s="17">
        <f>IF(H16&lt;=0.005,0,MIN(ROUND(H16*(1+H$5),2),H$4+IF(H$3=$B16,('My Debts'!$B$4+SUMPRODUCT((C16:H16&lt;=0.005)*$C$4:$H$4)),0)))</f>
      </c>
      <c r="O16" s="18">
        <f>SUM(C16:H16)</f>
      </c>
      <c r="P16" s="19">
        <f>SUMPRODUCT(C16:H16,$C$5:$H$5)</f>
      </c>
    </row>
    <row r="17" spans="1:16" x14ac:dyDescent="0.25">
      <c r="A17">
        <v>11</v>
      </c>
      <c r="B17">
        <f>IFERROR(MINIFS($C$3:$H$3,C17:H17,"&gt;0.005"),"")</f>
      </c>
      <c r="C17" s="17">
        <f>MAX(0,ROUND(C16*(1+C$5)-I16,2))</f>
      </c>
      <c r="D17" s="17">
        <f>MAX(0,ROUND(D16*(1+D$5)-J16,2))</f>
      </c>
      <c r="E17" s="17">
        <f>MAX(0,ROUND(E16*(1+E$5)-K16,2))</f>
      </c>
      <c r="F17" s="17">
        <f>MAX(0,ROUND(F16*(1+F$5)-L16,2))</f>
      </c>
      <c r="G17" s="17">
        <f>MAX(0,ROUND(G16*(1+G$5)-M16,2))</f>
      </c>
      <c r="H17" s="17">
        <f>MAX(0,ROUND(H16*(1+H$5)-N16,2))</f>
      </c>
      <c r="I17" s="17">
        <f>IF(C17&lt;=0.005,0,MIN(ROUND(C17*(1+C$5),2),C$4+IF(C$3=$B17,('My Debts'!$B$4+SUMPRODUCT((C17:H17&lt;=0.005)*$C$4:$H$4)),0)))</f>
      </c>
      <c r="J17" s="17">
        <f>IF(D17&lt;=0.005,0,MIN(ROUND(D17*(1+D$5),2),D$4+IF(D$3=$B17,('My Debts'!$B$4+SUMPRODUCT((C17:H17&lt;=0.005)*$C$4:$H$4)),0)))</f>
      </c>
      <c r="K17" s="17">
        <f>IF(E17&lt;=0.005,0,MIN(ROUND(E17*(1+E$5),2),E$4+IF(E$3=$B17,('My Debts'!$B$4+SUMPRODUCT((C17:H17&lt;=0.005)*$C$4:$H$4)),0)))</f>
      </c>
      <c r="L17" s="17">
        <f>IF(F17&lt;=0.005,0,MIN(ROUND(F17*(1+F$5),2),F$4+IF(F$3=$B17,('My Debts'!$B$4+SUMPRODUCT((C17:H17&lt;=0.005)*$C$4:$H$4)),0)))</f>
      </c>
      <c r="M17" s="17">
        <f>IF(G17&lt;=0.005,0,MIN(ROUND(G17*(1+G$5),2),G$4+IF(G$3=$B17,('My Debts'!$B$4+SUMPRODUCT((C17:H17&lt;=0.005)*$C$4:$H$4)),0)))</f>
      </c>
      <c r="N17" s="17">
        <f>IF(H17&lt;=0.005,0,MIN(ROUND(H17*(1+H$5),2),H$4+IF(H$3=$B17,('My Debts'!$B$4+SUMPRODUCT((C17:H17&lt;=0.005)*$C$4:$H$4)),0)))</f>
      </c>
      <c r="O17" s="18">
        <f>SUM(C17:H17)</f>
      </c>
      <c r="P17" s="19">
        <f>SUMPRODUCT(C17:H17,$C$5:$H$5)</f>
      </c>
    </row>
    <row r="18" spans="1:16" x14ac:dyDescent="0.25">
      <c r="A18">
        <v>12</v>
      </c>
      <c r="B18">
        <f>IFERROR(MINIFS($C$3:$H$3,C18:H18,"&gt;0.005"),"")</f>
      </c>
      <c r="C18" s="17">
        <f>MAX(0,ROUND(C17*(1+C$5)-I17,2))</f>
      </c>
      <c r="D18" s="17">
        <f>MAX(0,ROUND(D17*(1+D$5)-J17,2))</f>
      </c>
      <c r="E18" s="17">
        <f>MAX(0,ROUND(E17*(1+E$5)-K17,2))</f>
      </c>
      <c r="F18" s="17">
        <f>MAX(0,ROUND(F17*(1+F$5)-L17,2))</f>
      </c>
      <c r="G18" s="17">
        <f>MAX(0,ROUND(G17*(1+G$5)-M17,2))</f>
      </c>
      <c r="H18" s="17">
        <f>MAX(0,ROUND(H17*(1+H$5)-N17,2))</f>
      </c>
      <c r="I18" s="17">
        <f>IF(C18&lt;=0.005,0,MIN(ROUND(C18*(1+C$5),2),C$4+IF(C$3=$B18,('My Debts'!$B$4+SUMPRODUCT((C18:H18&lt;=0.005)*$C$4:$H$4)),0)))</f>
      </c>
      <c r="J18" s="17">
        <f>IF(D18&lt;=0.005,0,MIN(ROUND(D18*(1+D$5),2),D$4+IF(D$3=$B18,('My Debts'!$B$4+SUMPRODUCT((C18:H18&lt;=0.005)*$C$4:$H$4)),0)))</f>
      </c>
      <c r="K18" s="17">
        <f>IF(E18&lt;=0.005,0,MIN(ROUND(E18*(1+E$5),2),E$4+IF(E$3=$B18,('My Debts'!$B$4+SUMPRODUCT((C18:H18&lt;=0.005)*$C$4:$H$4)),0)))</f>
      </c>
      <c r="L18" s="17">
        <f>IF(F18&lt;=0.005,0,MIN(ROUND(F18*(1+F$5),2),F$4+IF(F$3=$B18,('My Debts'!$B$4+SUMPRODUCT((C18:H18&lt;=0.005)*$C$4:$H$4)),0)))</f>
      </c>
      <c r="M18" s="17">
        <f>IF(G18&lt;=0.005,0,MIN(ROUND(G18*(1+G$5),2),G$4+IF(G$3=$B18,('My Debts'!$B$4+SUMPRODUCT((C18:H18&lt;=0.005)*$C$4:$H$4)),0)))</f>
      </c>
      <c r="N18" s="17">
        <f>IF(H18&lt;=0.005,0,MIN(ROUND(H18*(1+H$5),2),H$4+IF(H$3=$B18,('My Debts'!$B$4+SUMPRODUCT((C18:H18&lt;=0.005)*$C$4:$H$4)),0)))</f>
      </c>
      <c r="O18" s="18">
        <f>SUM(C18:H18)</f>
      </c>
      <c r="P18" s="19">
        <f>SUMPRODUCT(C18:H18,$C$5:$H$5)</f>
      </c>
    </row>
    <row r="19" spans="1:16" x14ac:dyDescent="0.25">
      <c r="A19">
        <v>13</v>
      </c>
      <c r="B19">
        <f>IFERROR(MINIFS($C$3:$H$3,C19:H19,"&gt;0.005"),"")</f>
      </c>
      <c r="C19" s="17">
        <f>MAX(0,ROUND(C18*(1+C$5)-I18,2))</f>
      </c>
      <c r="D19" s="17">
        <f>MAX(0,ROUND(D18*(1+D$5)-J18,2))</f>
      </c>
      <c r="E19" s="17">
        <f>MAX(0,ROUND(E18*(1+E$5)-K18,2))</f>
      </c>
      <c r="F19" s="17">
        <f>MAX(0,ROUND(F18*(1+F$5)-L18,2))</f>
      </c>
      <c r="G19" s="17">
        <f>MAX(0,ROUND(G18*(1+G$5)-M18,2))</f>
      </c>
      <c r="H19" s="17">
        <f>MAX(0,ROUND(H18*(1+H$5)-N18,2))</f>
      </c>
      <c r="I19" s="17">
        <f>IF(C19&lt;=0.005,0,MIN(ROUND(C19*(1+C$5),2),C$4+IF(C$3=$B19,('My Debts'!$B$4+SUMPRODUCT((C19:H19&lt;=0.005)*$C$4:$H$4)),0)))</f>
      </c>
      <c r="J19" s="17">
        <f>IF(D19&lt;=0.005,0,MIN(ROUND(D19*(1+D$5),2),D$4+IF(D$3=$B19,('My Debts'!$B$4+SUMPRODUCT((C19:H19&lt;=0.005)*$C$4:$H$4)),0)))</f>
      </c>
      <c r="K19" s="17">
        <f>IF(E19&lt;=0.005,0,MIN(ROUND(E19*(1+E$5),2),E$4+IF(E$3=$B19,('My Debts'!$B$4+SUMPRODUCT((C19:H19&lt;=0.005)*$C$4:$H$4)),0)))</f>
      </c>
      <c r="L19" s="17">
        <f>IF(F19&lt;=0.005,0,MIN(ROUND(F19*(1+F$5),2),F$4+IF(F$3=$B19,('My Debts'!$B$4+SUMPRODUCT((C19:H19&lt;=0.005)*$C$4:$H$4)),0)))</f>
      </c>
      <c r="M19" s="17">
        <f>IF(G19&lt;=0.005,0,MIN(ROUND(G19*(1+G$5),2),G$4+IF(G$3=$B19,('My Debts'!$B$4+SUMPRODUCT((C19:H19&lt;=0.005)*$C$4:$H$4)),0)))</f>
      </c>
      <c r="N19" s="17">
        <f>IF(H19&lt;=0.005,0,MIN(ROUND(H19*(1+H$5),2),H$4+IF(H$3=$B19,('My Debts'!$B$4+SUMPRODUCT((C19:H19&lt;=0.005)*$C$4:$H$4)),0)))</f>
      </c>
      <c r="O19" s="18">
        <f>SUM(C19:H19)</f>
      </c>
      <c r="P19" s="19">
        <f>SUMPRODUCT(C19:H19,$C$5:$H$5)</f>
      </c>
    </row>
    <row r="20" spans="1:16" x14ac:dyDescent="0.25">
      <c r="A20">
        <v>14</v>
      </c>
      <c r="B20">
        <f>IFERROR(MINIFS($C$3:$H$3,C20:H20,"&gt;0.005"),"")</f>
      </c>
      <c r="C20" s="17">
        <f>MAX(0,ROUND(C19*(1+C$5)-I19,2))</f>
      </c>
      <c r="D20" s="17">
        <f>MAX(0,ROUND(D19*(1+D$5)-J19,2))</f>
      </c>
      <c r="E20" s="17">
        <f>MAX(0,ROUND(E19*(1+E$5)-K19,2))</f>
      </c>
      <c r="F20" s="17">
        <f>MAX(0,ROUND(F19*(1+F$5)-L19,2))</f>
      </c>
      <c r="G20" s="17">
        <f>MAX(0,ROUND(G19*(1+G$5)-M19,2))</f>
      </c>
      <c r="H20" s="17">
        <f>MAX(0,ROUND(H19*(1+H$5)-N19,2))</f>
      </c>
      <c r="I20" s="17">
        <f>IF(C20&lt;=0.005,0,MIN(ROUND(C20*(1+C$5),2),C$4+IF(C$3=$B20,('My Debts'!$B$4+SUMPRODUCT((C20:H20&lt;=0.005)*$C$4:$H$4)),0)))</f>
      </c>
      <c r="J20" s="17">
        <f>IF(D20&lt;=0.005,0,MIN(ROUND(D20*(1+D$5),2),D$4+IF(D$3=$B20,('My Debts'!$B$4+SUMPRODUCT((C20:H20&lt;=0.005)*$C$4:$H$4)),0)))</f>
      </c>
      <c r="K20" s="17">
        <f>IF(E20&lt;=0.005,0,MIN(ROUND(E20*(1+E$5),2),E$4+IF(E$3=$B20,('My Debts'!$B$4+SUMPRODUCT((C20:H20&lt;=0.005)*$C$4:$H$4)),0)))</f>
      </c>
      <c r="L20" s="17">
        <f>IF(F20&lt;=0.005,0,MIN(ROUND(F20*(1+F$5),2),F$4+IF(F$3=$B20,('My Debts'!$B$4+SUMPRODUCT((C20:H20&lt;=0.005)*$C$4:$H$4)),0)))</f>
      </c>
      <c r="M20" s="17">
        <f>IF(G20&lt;=0.005,0,MIN(ROUND(G20*(1+G$5),2),G$4+IF(G$3=$B20,('My Debts'!$B$4+SUMPRODUCT((C20:H20&lt;=0.005)*$C$4:$H$4)),0)))</f>
      </c>
      <c r="N20" s="17">
        <f>IF(H20&lt;=0.005,0,MIN(ROUND(H20*(1+H$5),2),H$4+IF(H$3=$B20,('My Debts'!$B$4+SUMPRODUCT((C20:H20&lt;=0.005)*$C$4:$H$4)),0)))</f>
      </c>
      <c r="O20" s="18">
        <f>SUM(C20:H20)</f>
      </c>
      <c r="P20" s="19">
        <f>SUMPRODUCT(C20:H20,$C$5:$H$5)</f>
      </c>
    </row>
    <row r="21" spans="1:16" x14ac:dyDescent="0.25">
      <c r="A21">
        <v>15</v>
      </c>
      <c r="B21">
        <f>IFERROR(MINIFS($C$3:$H$3,C21:H21,"&gt;0.005"),"")</f>
      </c>
      <c r="C21" s="17">
        <f>MAX(0,ROUND(C20*(1+C$5)-I20,2))</f>
      </c>
      <c r="D21" s="17">
        <f>MAX(0,ROUND(D20*(1+D$5)-J20,2))</f>
      </c>
      <c r="E21" s="17">
        <f>MAX(0,ROUND(E20*(1+E$5)-K20,2))</f>
      </c>
      <c r="F21" s="17">
        <f>MAX(0,ROUND(F20*(1+F$5)-L20,2))</f>
      </c>
      <c r="G21" s="17">
        <f>MAX(0,ROUND(G20*(1+G$5)-M20,2))</f>
      </c>
      <c r="H21" s="17">
        <f>MAX(0,ROUND(H20*(1+H$5)-N20,2))</f>
      </c>
      <c r="I21" s="17">
        <f>IF(C21&lt;=0.005,0,MIN(ROUND(C21*(1+C$5),2),C$4+IF(C$3=$B21,('My Debts'!$B$4+SUMPRODUCT((C21:H21&lt;=0.005)*$C$4:$H$4)),0)))</f>
      </c>
      <c r="J21" s="17">
        <f>IF(D21&lt;=0.005,0,MIN(ROUND(D21*(1+D$5),2),D$4+IF(D$3=$B21,('My Debts'!$B$4+SUMPRODUCT((C21:H21&lt;=0.005)*$C$4:$H$4)),0)))</f>
      </c>
      <c r="K21" s="17">
        <f>IF(E21&lt;=0.005,0,MIN(ROUND(E21*(1+E$5),2),E$4+IF(E$3=$B21,('My Debts'!$B$4+SUMPRODUCT((C21:H21&lt;=0.005)*$C$4:$H$4)),0)))</f>
      </c>
      <c r="L21" s="17">
        <f>IF(F21&lt;=0.005,0,MIN(ROUND(F21*(1+F$5),2),F$4+IF(F$3=$B21,('My Debts'!$B$4+SUMPRODUCT((C21:H21&lt;=0.005)*$C$4:$H$4)),0)))</f>
      </c>
      <c r="M21" s="17">
        <f>IF(G21&lt;=0.005,0,MIN(ROUND(G21*(1+G$5),2),G$4+IF(G$3=$B21,('My Debts'!$B$4+SUMPRODUCT((C21:H21&lt;=0.005)*$C$4:$H$4)),0)))</f>
      </c>
      <c r="N21" s="17">
        <f>IF(H21&lt;=0.005,0,MIN(ROUND(H21*(1+H$5),2),H$4+IF(H$3=$B21,('My Debts'!$B$4+SUMPRODUCT((C21:H21&lt;=0.005)*$C$4:$H$4)),0)))</f>
      </c>
      <c r="O21" s="18">
        <f>SUM(C21:H21)</f>
      </c>
      <c r="P21" s="19">
        <f>SUMPRODUCT(C21:H21,$C$5:$H$5)</f>
      </c>
    </row>
    <row r="22" spans="1:16" x14ac:dyDescent="0.25">
      <c r="A22">
        <v>16</v>
      </c>
      <c r="B22">
        <f>IFERROR(MINIFS($C$3:$H$3,C22:H22,"&gt;0.005"),"")</f>
      </c>
      <c r="C22" s="17">
        <f>MAX(0,ROUND(C21*(1+C$5)-I21,2))</f>
      </c>
      <c r="D22" s="17">
        <f>MAX(0,ROUND(D21*(1+D$5)-J21,2))</f>
      </c>
      <c r="E22" s="17">
        <f>MAX(0,ROUND(E21*(1+E$5)-K21,2))</f>
      </c>
      <c r="F22" s="17">
        <f>MAX(0,ROUND(F21*(1+F$5)-L21,2))</f>
      </c>
      <c r="G22" s="17">
        <f>MAX(0,ROUND(G21*(1+G$5)-M21,2))</f>
      </c>
      <c r="H22" s="17">
        <f>MAX(0,ROUND(H21*(1+H$5)-N21,2))</f>
      </c>
      <c r="I22" s="17">
        <f>IF(C22&lt;=0.005,0,MIN(ROUND(C22*(1+C$5),2),C$4+IF(C$3=$B22,('My Debts'!$B$4+SUMPRODUCT((C22:H22&lt;=0.005)*$C$4:$H$4)),0)))</f>
      </c>
      <c r="J22" s="17">
        <f>IF(D22&lt;=0.005,0,MIN(ROUND(D22*(1+D$5),2),D$4+IF(D$3=$B22,('My Debts'!$B$4+SUMPRODUCT((C22:H22&lt;=0.005)*$C$4:$H$4)),0)))</f>
      </c>
      <c r="K22" s="17">
        <f>IF(E22&lt;=0.005,0,MIN(ROUND(E22*(1+E$5),2),E$4+IF(E$3=$B22,('My Debts'!$B$4+SUMPRODUCT((C22:H22&lt;=0.005)*$C$4:$H$4)),0)))</f>
      </c>
      <c r="L22" s="17">
        <f>IF(F22&lt;=0.005,0,MIN(ROUND(F22*(1+F$5),2),F$4+IF(F$3=$B22,('My Debts'!$B$4+SUMPRODUCT((C22:H22&lt;=0.005)*$C$4:$H$4)),0)))</f>
      </c>
      <c r="M22" s="17">
        <f>IF(G22&lt;=0.005,0,MIN(ROUND(G22*(1+G$5),2),G$4+IF(G$3=$B22,('My Debts'!$B$4+SUMPRODUCT((C22:H22&lt;=0.005)*$C$4:$H$4)),0)))</f>
      </c>
      <c r="N22" s="17">
        <f>IF(H22&lt;=0.005,0,MIN(ROUND(H22*(1+H$5),2),H$4+IF(H$3=$B22,('My Debts'!$B$4+SUMPRODUCT((C22:H22&lt;=0.005)*$C$4:$H$4)),0)))</f>
      </c>
      <c r="O22" s="18">
        <f>SUM(C22:H22)</f>
      </c>
      <c r="P22" s="19">
        <f>SUMPRODUCT(C22:H22,$C$5:$H$5)</f>
      </c>
    </row>
    <row r="23" spans="1:16" x14ac:dyDescent="0.25">
      <c r="A23">
        <v>17</v>
      </c>
      <c r="B23">
        <f>IFERROR(MINIFS($C$3:$H$3,C23:H23,"&gt;0.005"),"")</f>
      </c>
      <c r="C23" s="17">
        <f>MAX(0,ROUND(C22*(1+C$5)-I22,2))</f>
      </c>
      <c r="D23" s="17">
        <f>MAX(0,ROUND(D22*(1+D$5)-J22,2))</f>
      </c>
      <c r="E23" s="17">
        <f>MAX(0,ROUND(E22*(1+E$5)-K22,2))</f>
      </c>
      <c r="F23" s="17">
        <f>MAX(0,ROUND(F22*(1+F$5)-L22,2))</f>
      </c>
      <c r="G23" s="17">
        <f>MAX(0,ROUND(G22*(1+G$5)-M22,2))</f>
      </c>
      <c r="H23" s="17">
        <f>MAX(0,ROUND(H22*(1+H$5)-N22,2))</f>
      </c>
      <c r="I23" s="17">
        <f>IF(C23&lt;=0.005,0,MIN(ROUND(C23*(1+C$5),2),C$4+IF(C$3=$B23,('My Debts'!$B$4+SUMPRODUCT((C23:H23&lt;=0.005)*$C$4:$H$4)),0)))</f>
      </c>
      <c r="J23" s="17">
        <f>IF(D23&lt;=0.005,0,MIN(ROUND(D23*(1+D$5),2),D$4+IF(D$3=$B23,('My Debts'!$B$4+SUMPRODUCT((C23:H23&lt;=0.005)*$C$4:$H$4)),0)))</f>
      </c>
      <c r="K23" s="17">
        <f>IF(E23&lt;=0.005,0,MIN(ROUND(E23*(1+E$5),2),E$4+IF(E$3=$B23,('My Debts'!$B$4+SUMPRODUCT((C23:H23&lt;=0.005)*$C$4:$H$4)),0)))</f>
      </c>
      <c r="L23" s="17">
        <f>IF(F23&lt;=0.005,0,MIN(ROUND(F23*(1+F$5),2),F$4+IF(F$3=$B23,('My Debts'!$B$4+SUMPRODUCT((C23:H23&lt;=0.005)*$C$4:$H$4)),0)))</f>
      </c>
      <c r="M23" s="17">
        <f>IF(G23&lt;=0.005,0,MIN(ROUND(G23*(1+G$5),2),G$4+IF(G$3=$B23,('My Debts'!$B$4+SUMPRODUCT((C23:H23&lt;=0.005)*$C$4:$H$4)),0)))</f>
      </c>
      <c r="N23" s="17">
        <f>IF(H23&lt;=0.005,0,MIN(ROUND(H23*(1+H$5),2),H$4+IF(H$3=$B23,('My Debts'!$B$4+SUMPRODUCT((C23:H23&lt;=0.005)*$C$4:$H$4)),0)))</f>
      </c>
      <c r="O23" s="18">
        <f>SUM(C23:H23)</f>
      </c>
      <c r="P23" s="19">
        <f>SUMPRODUCT(C23:H23,$C$5:$H$5)</f>
      </c>
    </row>
    <row r="24" spans="1:16" x14ac:dyDescent="0.25">
      <c r="A24">
        <v>18</v>
      </c>
      <c r="B24">
        <f>IFERROR(MINIFS($C$3:$H$3,C24:H24,"&gt;0.005"),"")</f>
      </c>
      <c r="C24" s="17">
        <f>MAX(0,ROUND(C23*(1+C$5)-I23,2))</f>
      </c>
      <c r="D24" s="17">
        <f>MAX(0,ROUND(D23*(1+D$5)-J23,2))</f>
      </c>
      <c r="E24" s="17">
        <f>MAX(0,ROUND(E23*(1+E$5)-K23,2))</f>
      </c>
      <c r="F24" s="17">
        <f>MAX(0,ROUND(F23*(1+F$5)-L23,2))</f>
      </c>
      <c r="G24" s="17">
        <f>MAX(0,ROUND(G23*(1+G$5)-M23,2))</f>
      </c>
      <c r="H24" s="17">
        <f>MAX(0,ROUND(H23*(1+H$5)-N23,2))</f>
      </c>
      <c r="I24" s="17">
        <f>IF(C24&lt;=0.005,0,MIN(ROUND(C24*(1+C$5),2),C$4+IF(C$3=$B24,('My Debts'!$B$4+SUMPRODUCT((C24:H24&lt;=0.005)*$C$4:$H$4)),0)))</f>
      </c>
      <c r="J24" s="17">
        <f>IF(D24&lt;=0.005,0,MIN(ROUND(D24*(1+D$5),2),D$4+IF(D$3=$B24,('My Debts'!$B$4+SUMPRODUCT((C24:H24&lt;=0.005)*$C$4:$H$4)),0)))</f>
      </c>
      <c r="K24" s="17">
        <f>IF(E24&lt;=0.005,0,MIN(ROUND(E24*(1+E$5),2),E$4+IF(E$3=$B24,('My Debts'!$B$4+SUMPRODUCT((C24:H24&lt;=0.005)*$C$4:$H$4)),0)))</f>
      </c>
      <c r="L24" s="17">
        <f>IF(F24&lt;=0.005,0,MIN(ROUND(F24*(1+F$5),2),F$4+IF(F$3=$B24,('My Debts'!$B$4+SUMPRODUCT((C24:H24&lt;=0.005)*$C$4:$H$4)),0)))</f>
      </c>
      <c r="M24" s="17">
        <f>IF(G24&lt;=0.005,0,MIN(ROUND(G24*(1+G$5),2),G$4+IF(G$3=$B24,('My Debts'!$B$4+SUMPRODUCT((C24:H24&lt;=0.005)*$C$4:$H$4)),0)))</f>
      </c>
      <c r="N24" s="17">
        <f>IF(H24&lt;=0.005,0,MIN(ROUND(H24*(1+H$5),2),H$4+IF(H$3=$B24,('My Debts'!$B$4+SUMPRODUCT((C24:H24&lt;=0.005)*$C$4:$H$4)),0)))</f>
      </c>
      <c r="O24" s="18">
        <f>SUM(C24:H24)</f>
      </c>
      <c r="P24" s="19">
        <f>SUMPRODUCT(C24:H24,$C$5:$H$5)</f>
      </c>
    </row>
    <row r="25" spans="1:16" x14ac:dyDescent="0.25">
      <c r="A25">
        <v>19</v>
      </c>
      <c r="B25">
        <f>IFERROR(MINIFS($C$3:$H$3,C25:H25,"&gt;0.005"),"")</f>
      </c>
      <c r="C25" s="17">
        <f>MAX(0,ROUND(C24*(1+C$5)-I24,2))</f>
      </c>
      <c r="D25" s="17">
        <f>MAX(0,ROUND(D24*(1+D$5)-J24,2))</f>
      </c>
      <c r="E25" s="17">
        <f>MAX(0,ROUND(E24*(1+E$5)-K24,2))</f>
      </c>
      <c r="F25" s="17">
        <f>MAX(0,ROUND(F24*(1+F$5)-L24,2))</f>
      </c>
      <c r="G25" s="17">
        <f>MAX(0,ROUND(G24*(1+G$5)-M24,2))</f>
      </c>
      <c r="H25" s="17">
        <f>MAX(0,ROUND(H24*(1+H$5)-N24,2))</f>
      </c>
      <c r="I25" s="17">
        <f>IF(C25&lt;=0.005,0,MIN(ROUND(C25*(1+C$5),2),C$4+IF(C$3=$B25,('My Debts'!$B$4+SUMPRODUCT((C25:H25&lt;=0.005)*$C$4:$H$4)),0)))</f>
      </c>
      <c r="J25" s="17">
        <f>IF(D25&lt;=0.005,0,MIN(ROUND(D25*(1+D$5),2),D$4+IF(D$3=$B25,('My Debts'!$B$4+SUMPRODUCT((C25:H25&lt;=0.005)*$C$4:$H$4)),0)))</f>
      </c>
      <c r="K25" s="17">
        <f>IF(E25&lt;=0.005,0,MIN(ROUND(E25*(1+E$5),2),E$4+IF(E$3=$B25,('My Debts'!$B$4+SUMPRODUCT((C25:H25&lt;=0.005)*$C$4:$H$4)),0)))</f>
      </c>
      <c r="L25" s="17">
        <f>IF(F25&lt;=0.005,0,MIN(ROUND(F25*(1+F$5),2),F$4+IF(F$3=$B25,('My Debts'!$B$4+SUMPRODUCT((C25:H25&lt;=0.005)*$C$4:$H$4)),0)))</f>
      </c>
      <c r="M25" s="17">
        <f>IF(G25&lt;=0.005,0,MIN(ROUND(G25*(1+G$5),2),G$4+IF(G$3=$B25,('My Debts'!$B$4+SUMPRODUCT((C25:H25&lt;=0.005)*$C$4:$H$4)),0)))</f>
      </c>
      <c r="N25" s="17">
        <f>IF(H25&lt;=0.005,0,MIN(ROUND(H25*(1+H$5),2),H$4+IF(H$3=$B25,('My Debts'!$B$4+SUMPRODUCT((C25:H25&lt;=0.005)*$C$4:$H$4)),0)))</f>
      </c>
      <c r="O25" s="18">
        <f>SUM(C25:H25)</f>
      </c>
      <c r="P25" s="19">
        <f>SUMPRODUCT(C25:H25,$C$5:$H$5)</f>
      </c>
    </row>
    <row r="26" spans="1:16" x14ac:dyDescent="0.25">
      <c r="A26">
        <v>20</v>
      </c>
      <c r="B26">
        <f>IFERROR(MINIFS($C$3:$H$3,C26:H26,"&gt;0.005"),"")</f>
      </c>
      <c r="C26" s="17">
        <f>MAX(0,ROUND(C25*(1+C$5)-I25,2))</f>
      </c>
      <c r="D26" s="17">
        <f>MAX(0,ROUND(D25*(1+D$5)-J25,2))</f>
      </c>
      <c r="E26" s="17">
        <f>MAX(0,ROUND(E25*(1+E$5)-K25,2))</f>
      </c>
      <c r="F26" s="17">
        <f>MAX(0,ROUND(F25*(1+F$5)-L25,2))</f>
      </c>
      <c r="G26" s="17">
        <f>MAX(0,ROUND(G25*(1+G$5)-M25,2))</f>
      </c>
      <c r="H26" s="17">
        <f>MAX(0,ROUND(H25*(1+H$5)-N25,2))</f>
      </c>
      <c r="I26" s="17">
        <f>IF(C26&lt;=0.005,0,MIN(ROUND(C26*(1+C$5),2),C$4+IF(C$3=$B26,('My Debts'!$B$4+SUMPRODUCT((C26:H26&lt;=0.005)*$C$4:$H$4)),0)))</f>
      </c>
      <c r="J26" s="17">
        <f>IF(D26&lt;=0.005,0,MIN(ROUND(D26*(1+D$5),2),D$4+IF(D$3=$B26,('My Debts'!$B$4+SUMPRODUCT((C26:H26&lt;=0.005)*$C$4:$H$4)),0)))</f>
      </c>
      <c r="K26" s="17">
        <f>IF(E26&lt;=0.005,0,MIN(ROUND(E26*(1+E$5),2),E$4+IF(E$3=$B26,('My Debts'!$B$4+SUMPRODUCT((C26:H26&lt;=0.005)*$C$4:$H$4)),0)))</f>
      </c>
      <c r="L26" s="17">
        <f>IF(F26&lt;=0.005,0,MIN(ROUND(F26*(1+F$5),2),F$4+IF(F$3=$B26,('My Debts'!$B$4+SUMPRODUCT((C26:H26&lt;=0.005)*$C$4:$H$4)),0)))</f>
      </c>
      <c r="M26" s="17">
        <f>IF(G26&lt;=0.005,0,MIN(ROUND(G26*(1+G$5),2),G$4+IF(G$3=$B26,('My Debts'!$B$4+SUMPRODUCT((C26:H26&lt;=0.005)*$C$4:$H$4)),0)))</f>
      </c>
      <c r="N26" s="17">
        <f>IF(H26&lt;=0.005,0,MIN(ROUND(H26*(1+H$5),2),H$4+IF(H$3=$B26,('My Debts'!$B$4+SUMPRODUCT((C26:H26&lt;=0.005)*$C$4:$H$4)),0)))</f>
      </c>
      <c r="O26" s="18">
        <f>SUM(C26:H26)</f>
      </c>
      <c r="P26" s="19">
        <f>SUMPRODUCT(C26:H26,$C$5:$H$5)</f>
      </c>
    </row>
    <row r="27" spans="1:16" x14ac:dyDescent="0.25">
      <c r="A27">
        <v>21</v>
      </c>
      <c r="B27">
        <f>IFERROR(MINIFS($C$3:$H$3,C27:H27,"&gt;0.005"),"")</f>
      </c>
      <c r="C27" s="17">
        <f>MAX(0,ROUND(C26*(1+C$5)-I26,2))</f>
      </c>
      <c r="D27" s="17">
        <f>MAX(0,ROUND(D26*(1+D$5)-J26,2))</f>
      </c>
      <c r="E27" s="17">
        <f>MAX(0,ROUND(E26*(1+E$5)-K26,2))</f>
      </c>
      <c r="F27" s="17">
        <f>MAX(0,ROUND(F26*(1+F$5)-L26,2))</f>
      </c>
      <c r="G27" s="17">
        <f>MAX(0,ROUND(G26*(1+G$5)-M26,2))</f>
      </c>
      <c r="H27" s="17">
        <f>MAX(0,ROUND(H26*(1+H$5)-N26,2))</f>
      </c>
      <c r="I27" s="17">
        <f>IF(C27&lt;=0.005,0,MIN(ROUND(C27*(1+C$5),2),C$4+IF(C$3=$B27,('My Debts'!$B$4+SUMPRODUCT((C27:H27&lt;=0.005)*$C$4:$H$4)),0)))</f>
      </c>
      <c r="J27" s="17">
        <f>IF(D27&lt;=0.005,0,MIN(ROUND(D27*(1+D$5),2),D$4+IF(D$3=$B27,('My Debts'!$B$4+SUMPRODUCT((C27:H27&lt;=0.005)*$C$4:$H$4)),0)))</f>
      </c>
      <c r="K27" s="17">
        <f>IF(E27&lt;=0.005,0,MIN(ROUND(E27*(1+E$5),2),E$4+IF(E$3=$B27,('My Debts'!$B$4+SUMPRODUCT((C27:H27&lt;=0.005)*$C$4:$H$4)),0)))</f>
      </c>
      <c r="L27" s="17">
        <f>IF(F27&lt;=0.005,0,MIN(ROUND(F27*(1+F$5),2),F$4+IF(F$3=$B27,('My Debts'!$B$4+SUMPRODUCT((C27:H27&lt;=0.005)*$C$4:$H$4)),0)))</f>
      </c>
      <c r="M27" s="17">
        <f>IF(G27&lt;=0.005,0,MIN(ROUND(G27*(1+G$5),2),G$4+IF(G$3=$B27,('My Debts'!$B$4+SUMPRODUCT((C27:H27&lt;=0.005)*$C$4:$H$4)),0)))</f>
      </c>
      <c r="N27" s="17">
        <f>IF(H27&lt;=0.005,0,MIN(ROUND(H27*(1+H$5),2),H$4+IF(H$3=$B27,('My Debts'!$B$4+SUMPRODUCT((C27:H27&lt;=0.005)*$C$4:$H$4)),0)))</f>
      </c>
      <c r="O27" s="18">
        <f>SUM(C27:H27)</f>
      </c>
      <c r="P27" s="19">
        <f>SUMPRODUCT(C27:H27,$C$5:$H$5)</f>
      </c>
    </row>
    <row r="28" spans="1:16" x14ac:dyDescent="0.25">
      <c r="A28">
        <v>22</v>
      </c>
      <c r="B28">
        <f>IFERROR(MINIFS($C$3:$H$3,C28:H28,"&gt;0.005"),"")</f>
      </c>
      <c r="C28" s="17">
        <f>MAX(0,ROUND(C27*(1+C$5)-I27,2))</f>
      </c>
      <c r="D28" s="17">
        <f>MAX(0,ROUND(D27*(1+D$5)-J27,2))</f>
      </c>
      <c r="E28" s="17">
        <f>MAX(0,ROUND(E27*(1+E$5)-K27,2))</f>
      </c>
      <c r="F28" s="17">
        <f>MAX(0,ROUND(F27*(1+F$5)-L27,2))</f>
      </c>
      <c r="G28" s="17">
        <f>MAX(0,ROUND(G27*(1+G$5)-M27,2))</f>
      </c>
      <c r="H28" s="17">
        <f>MAX(0,ROUND(H27*(1+H$5)-N27,2))</f>
      </c>
      <c r="I28" s="17">
        <f>IF(C28&lt;=0.005,0,MIN(ROUND(C28*(1+C$5),2),C$4+IF(C$3=$B28,('My Debts'!$B$4+SUMPRODUCT((C28:H28&lt;=0.005)*$C$4:$H$4)),0)))</f>
      </c>
      <c r="J28" s="17">
        <f>IF(D28&lt;=0.005,0,MIN(ROUND(D28*(1+D$5),2),D$4+IF(D$3=$B28,('My Debts'!$B$4+SUMPRODUCT((C28:H28&lt;=0.005)*$C$4:$H$4)),0)))</f>
      </c>
      <c r="K28" s="17">
        <f>IF(E28&lt;=0.005,0,MIN(ROUND(E28*(1+E$5),2),E$4+IF(E$3=$B28,('My Debts'!$B$4+SUMPRODUCT((C28:H28&lt;=0.005)*$C$4:$H$4)),0)))</f>
      </c>
      <c r="L28" s="17">
        <f>IF(F28&lt;=0.005,0,MIN(ROUND(F28*(1+F$5),2),F$4+IF(F$3=$B28,('My Debts'!$B$4+SUMPRODUCT((C28:H28&lt;=0.005)*$C$4:$H$4)),0)))</f>
      </c>
      <c r="M28" s="17">
        <f>IF(G28&lt;=0.005,0,MIN(ROUND(G28*(1+G$5),2),G$4+IF(G$3=$B28,('My Debts'!$B$4+SUMPRODUCT((C28:H28&lt;=0.005)*$C$4:$H$4)),0)))</f>
      </c>
      <c r="N28" s="17">
        <f>IF(H28&lt;=0.005,0,MIN(ROUND(H28*(1+H$5),2),H$4+IF(H$3=$B28,('My Debts'!$B$4+SUMPRODUCT((C28:H28&lt;=0.005)*$C$4:$H$4)),0)))</f>
      </c>
      <c r="O28" s="18">
        <f>SUM(C28:H28)</f>
      </c>
      <c r="P28" s="19">
        <f>SUMPRODUCT(C28:H28,$C$5:$H$5)</f>
      </c>
    </row>
    <row r="29" spans="1:16" x14ac:dyDescent="0.25">
      <c r="A29">
        <v>23</v>
      </c>
      <c r="B29">
        <f>IFERROR(MINIFS($C$3:$H$3,C29:H29,"&gt;0.005"),"")</f>
      </c>
      <c r="C29" s="17">
        <f>MAX(0,ROUND(C28*(1+C$5)-I28,2))</f>
      </c>
      <c r="D29" s="17">
        <f>MAX(0,ROUND(D28*(1+D$5)-J28,2))</f>
      </c>
      <c r="E29" s="17">
        <f>MAX(0,ROUND(E28*(1+E$5)-K28,2))</f>
      </c>
      <c r="F29" s="17">
        <f>MAX(0,ROUND(F28*(1+F$5)-L28,2))</f>
      </c>
      <c r="G29" s="17">
        <f>MAX(0,ROUND(G28*(1+G$5)-M28,2))</f>
      </c>
      <c r="H29" s="17">
        <f>MAX(0,ROUND(H28*(1+H$5)-N28,2))</f>
      </c>
      <c r="I29" s="17">
        <f>IF(C29&lt;=0.005,0,MIN(ROUND(C29*(1+C$5),2),C$4+IF(C$3=$B29,('My Debts'!$B$4+SUMPRODUCT((C29:H29&lt;=0.005)*$C$4:$H$4)),0)))</f>
      </c>
      <c r="J29" s="17">
        <f>IF(D29&lt;=0.005,0,MIN(ROUND(D29*(1+D$5),2),D$4+IF(D$3=$B29,('My Debts'!$B$4+SUMPRODUCT((C29:H29&lt;=0.005)*$C$4:$H$4)),0)))</f>
      </c>
      <c r="K29" s="17">
        <f>IF(E29&lt;=0.005,0,MIN(ROUND(E29*(1+E$5),2),E$4+IF(E$3=$B29,('My Debts'!$B$4+SUMPRODUCT((C29:H29&lt;=0.005)*$C$4:$H$4)),0)))</f>
      </c>
      <c r="L29" s="17">
        <f>IF(F29&lt;=0.005,0,MIN(ROUND(F29*(1+F$5),2),F$4+IF(F$3=$B29,('My Debts'!$B$4+SUMPRODUCT((C29:H29&lt;=0.005)*$C$4:$H$4)),0)))</f>
      </c>
      <c r="M29" s="17">
        <f>IF(G29&lt;=0.005,0,MIN(ROUND(G29*(1+G$5),2),G$4+IF(G$3=$B29,('My Debts'!$B$4+SUMPRODUCT((C29:H29&lt;=0.005)*$C$4:$H$4)),0)))</f>
      </c>
      <c r="N29" s="17">
        <f>IF(H29&lt;=0.005,0,MIN(ROUND(H29*(1+H$5),2),H$4+IF(H$3=$B29,('My Debts'!$B$4+SUMPRODUCT((C29:H29&lt;=0.005)*$C$4:$H$4)),0)))</f>
      </c>
      <c r="O29" s="18">
        <f>SUM(C29:H29)</f>
      </c>
      <c r="P29" s="19">
        <f>SUMPRODUCT(C29:H29,$C$5:$H$5)</f>
      </c>
    </row>
    <row r="30" spans="1:16" x14ac:dyDescent="0.25">
      <c r="A30">
        <v>24</v>
      </c>
      <c r="B30">
        <f>IFERROR(MINIFS($C$3:$H$3,C30:H30,"&gt;0.005"),"")</f>
      </c>
      <c r="C30" s="17">
        <f>MAX(0,ROUND(C29*(1+C$5)-I29,2))</f>
      </c>
      <c r="D30" s="17">
        <f>MAX(0,ROUND(D29*(1+D$5)-J29,2))</f>
      </c>
      <c r="E30" s="17">
        <f>MAX(0,ROUND(E29*(1+E$5)-K29,2))</f>
      </c>
      <c r="F30" s="17">
        <f>MAX(0,ROUND(F29*(1+F$5)-L29,2))</f>
      </c>
      <c r="G30" s="17">
        <f>MAX(0,ROUND(G29*(1+G$5)-M29,2))</f>
      </c>
      <c r="H30" s="17">
        <f>MAX(0,ROUND(H29*(1+H$5)-N29,2))</f>
      </c>
      <c r="I30" s="17">
        <f>IF(C30&lt;=0.005,0,MIN(ROUND(C30*(1+C$5),2),C$4+IF(C$3=$B30,('My Debts'!$B$4+SUMPRODUCT((C30:H30&lt;=0.005)*$C$4:$H$4)),0)))</f>
      </c>
      <c r="J30" s="17">
        <f>IF(D30&lt;=0.005,0,MIN(ROUND(D30*(1+D$5),2),D$4+IF(D$3=$B30,('My Debts'!$B$4+SUMPRODUCT((C30:H30&lt;=0.005)*$C$4:$H$4)),0)))</f>
      </c>
      <c r="K30" s="17">
        <f>IF(E30&lt;=0.005,0,MIN(ROUND(E30*(1+E$5),2),E$4+IF(E$3=$B30,('My Debts'!$B$4+SUMPRODUCT((C30:H30&lt;=0.005)*$C$4:$H$4)),0)))</f>
      </c>
      <c r="L30" s="17">
        <f>IF(F30&lt;=0.005,0,MIN(ROUND(F30*(1+F$5),2),F$4+IF(F$3=$B30,('My Debts'!$B$4+SUMPRODUCT((C30:H30&lt;=0.005)*$C$4:$H$4)),0)))</f>
      </c>
      <c r="M30" s="17">
        <f>IF(G30&lt;=0.005,0,MIN(ROUND(G30*(1+G$5),2),G$4+IF(G$3=$B30,('My Debts'!$B$4+SUMPRODUCT((C30:H30&lt;=0.005)*$C$4:$H$4)),0)))</f>
      </c>
      <c r="N30" s="17">
        <f>IF(H30&lt;=0.005,0,MIN(ROUND(H30*(1+H$5),2),H$4+IF(H$3=$B30,('My Debts'!$B$4+SUMPRODUCT((C30:H30&lt;=0.005)*$C$4:$H$4)),0)))</f>
      </c>
      <c r="O30" s="18">
        <f>SUM(C30:H30)</f>
      </c>
      <c r="P30" s="19">
        <f>SUMPRODUCT(C30:H30,$C$5:$H$5)</f>
      </c>
    </row>
    <row r="31" spans="1:16" x14ac:dyDescent="0.25">
      <c r="A31">
        <v>25</v>
      </c>
      <c r="B31">
        <f>IFERROR(MINIFS($C$3:$H$3,C31:H31,"&gt;0.005"),"")</f>
      </c>
      <c r="C31" s="17">
        <f>MAX(0,ROUND(C30*(1+C$5)-I30,2))</f>
      </c>
      <c r="D31" s="17">
        <f>MAX(0,ROUND(D30*(1+D$5)-J30,2))</f>
      </c>
      <c r="E31" s="17">
        <f>MAX(0,ROUND(E30*(1+E$5)-K30,2))</f>
      </c>
      <c r="F31" s="17">
        <f>MAX(0,ROUND(F30*(1+F$5)-L30,2))</f>
      </c>
      <c r="G31" s="17">
        <f>MAX(0,ROUND(G30*(1+G$5)-M30,2))</f>
      </c>
      <c r="H31" s="17">
        <f>MAX(0,ROUND(H30*(1+H$5)-N30,2))</f>
      </c>
      <c r="I31" s="17">
        <f>IF(C31&lt;=0.005,0,MIN(ROUND(C31*(1+C$5),2),C$4+IF(C$3=$B31,('My Debts'!$B$4+SUMPRODUCT((C31:H31&lt;=0.005)*$C$4:$H$4)),0)))</f>
      </c>
      <c r="J31" s="17">
        <f>IF(D31&lt;=0.005,0,MIN(ROUND(D31*(1+D$5),2),D$4+IF(D$3=$B31,('My Debts'!$B$4+SUMPRODUCT((C31:H31&lt;=0.005)*$C$4:$H$4)),0)))</f>
      </c>
      <c r="K31" s="17">
        <f>IF(E31&lt;=0.005,0,MIN(ROUND(E31*(1+E$5),2),E$4+IF(E$3=$B31,('My Debts'!$B$4+SUMPRODUCT((C31:H31&lt;=0.005)*$C$4:$H$4)),0)))</f>
      </c>
      <c r="L31" s="17">
        <f>IF(F31&lt;=0.005,0,MIN(ROUND(F31*(1+F$5),2),F$4+IF(F$3=$B31,('My Debts'!$B$4+SUMPRODUCT((C31:H31&lt;=0.005)*$C$4:$H$4)),0)))</f>
      </c>
      <c r="M31" s="17">
        <f>IF(G31&lt;=0.005,0,MIN(ROUND(G31*(1+G$5),2),G$4+IF(G$3=$B31,('My Debts'!$B$4+SUMPRODUCT((C31:H31&lt;=0.005)*$C$4:$H$4)),0)))</f>
      </c>
      <c r="N31" s="17">
        <f>IF(H31&lt;=0.005,0,MIN(ROUND(H31*(1+H$5),2),H$4+IF(H$3=$B31,('My Debts'!$B$4+SUMPRODUCT((C31:H31&lt;=0.005)*$C$4:$H$4)),0)))</f>
      </c>
      <c r="O31" s="18">
        <f>SUM(C31:H31)</f>
      </c>
      <c r="P31" s="19">
        <f>SUMPRODUCT(C31:H31,$C$5:$H$5)</f>
      </c>
    </row>
    <row r="32" spans="1:16" x14ac:dyDescent="0.25">
      <c r="A32">
        <v>26</v>
      </c>
      <c r="B32">
        <f>IFERROR(MINIFS($C$3:$H$3,C32:H32,"&gt;0.005"),"")</f>
      </c>
      <c r="C32" s="17">
        <f>MAX(0,ROUND(C31*(1+C$5)-I31,2))</f>
      </c>
      <c r="D32" s="17">
        <f>MAX(0,ROUND(D31*(1+D$5)-J31,2))</f>
      </c>
      <c r="E32" s="17">
        <f>MAX(0,ROUND(E31*(1+E$5)-K31,2))</f>
      </c>
      <c r="F32" s="17">
        <f>MAX(0,ROUND(F31*(1+F$5)-L31,2))</f>
      </c>
      <c r="G32" s="17">
        <f>MAX(0,ROUND(G31*(1+G$5)-M31,2))</f>
      </c>
      <c r="H32" s="17">
        <f>MAX(0,ROUND(H31*(1+H$5)-N31,2))</f>
      </c>
      <c r="I32" s="17">
        <f>IF(C32&lt;=0.005,0,MIN(ROUND(C32*(1+C$5),2),C$4+IF(C$3=$B32,('My Debts'!$B$4+SUMPRODUCT((C32:H32&lt;=0.005)*$C$4:$H$4)),0)))</f>
      </c>
      <c r="J32" s="17">
        <f>IF(D32&lt;=0.005,0,MIN(ROUND(D32*(1+D$5),2),D$4+IF(D$3=$B32,('My Debts'!$B$4+SUMPRODUCT((C32:H32&lt;=0.005)*$C$4:$H$4)),0)))</f>
      </c>
      <c r="K32" s="17">
        <f>IF(E32&lt;=0.005,0,MIN(ROUND(E32*(1+E$5),2),E$4+IF(E$3=$B32,('My Debts'!$B$4+SUMPRODUCT((C32:H32&lt;=0.005)*$C$4:$H$4)),0)))</f>
      </c>
      <c r="L32" s="17">
        <f>IF(F32&lt;=0.005,0,MIN(ROUND(F32*(1+F$5),2),F$4+IF(F$3=$B32,('My Debts'!$B$4+SUMPRODUCT((C32:H32&lt;=0.005)*$C$4:$H$4)),0)))</f>
      </c>
      <c r="M32" s="17">
        <f>IF(G32&lt;=0.005,0,MIN(ROUND(G32*(1+G$5),2),G$4+IF(G$3=$B32,('My Debts'!$B$4+SUMPRODUCT((C32:H32&lt;=0.005)*$C$4:$H$4)),0)))</f>
      </c>
      <c r="N32" s="17">
        <f>IF(H32&lt;=0.005,0,MIN(ROUND(H32*(1+H$5),2),H$4+IF(H$3=$B32,('My Debts'!$B$4+SUMPRODUCT((C32:H32&lt;=0.005)*$C$4:$H$4)),0)))</f>
      </c>
      <c r="O32" s="18">
        <f>SUM(C32:H32)</f>
      </c>
      <c r="P32" s="19">
        <f>SUMPRODUCT(C32:H32,$C$5:$H$5)</f>
      </c>
    </row>
    <row r="33" spans="1:16" x14ac:dyDescent="0.25">
      <c r="A33">
        <v>27</v>
      </c>
      <c r="B33">
        <f>IFERROR(MINIFS($C$3:$H$3,C33:H33,"&gt;0.005"),"")</f>
      </c>
      <c r="C33" s="17">
        <f>MAX(0,ROUND(C32*(1+C$5)-I32,2))</f>
      </c>
      <c r="D33" s="17">
        <f>MAX(0,ROUND(D32*(1+D$5)-J32,2))</f>
      </c>
      <c r="E33" s="17">
        <f>MAX(0,ROUND(E32*(1+E$5)-K32,2))</f>
      </c>
      <c r="F33" s="17">
        <f>MAX(0,ROUND(F32*(1+F$5)-L32,2))</f>
      </c>
      <c r="G33" s="17">
        <f>MAX(0,ROUND(G32*(1+G$5)-M32,2))</f>
      </c>
      <c r="H33" s="17">
        <f>MAX(0,ROUND(H32*(1+H$5)-N32,2))</f>
      </c>
      <c r="I33" s="17">
        <f>IF(C33&lt;=0.005,0,MIN(ROUND(C33*(1+C$5),2),C$4+IF(C$3=$B33,('My Debts'!$B$4+SUMPRODUCT((C33:H33&lt;=0.005)*$C$4:$H$4)),0)))</f>
      </c>
      <c r="J33" s="17">
        <f>IF(D33&lt;=0.005,0,MIN(ROUND(D33*(1+D$5),2),D$4+IF(D$3=$B33,('My Debts'!$B$4+SUMPRODUCT((C33:H33&lt;=0.005)*$C$4:$H$4)),0)))</f>
      </c>
      <c r="K33" s="17">
        <f>IF(E33&lt;=0.005,0,MIN(ROUND(E33*(1+E$5),2),E$4+IF(E$3=$B33,('My Debts'!$B$4+SUMPRODUCT((C33:H33&lt;=0.005)*$C$4:$H$4)),0)))</f>
      </c>
      <c r="L33" s="17">
        <f>IF(F33&lt;=0.005,0,MIN(ROUND(F33*(1+F$5),2),F$4+IF(F$3=$B33,('My Debts'!$B$4+SUMPRODUCT((C33:H33&lt;=0.005)*$C$4:$H$4)),0)))</f>
      </c>
      <c r="M33" s="17">
        <f>IF(G33&lt;=0.005,0,MIN(ROUND(G33*(1+G$5),2),G$4+IF(G$3=$B33,('My Debts'!$B$4+SUMPRODUCT((C33:H33&lt;=0.005)*$C$4:$H$4)),0)))</f>
      </c>
      <c r="N33" s="17">
        <f>IF(H33&lt;=0.005,0,MIN(ROUND(H33*(1+H$5),2),H$4+IF(H$3=$B33,('My Debts'!$B$4+SUMPRODUCT((C33:H33&lt;=0.005)*$C$4:$H$4)),0)))</f>
      </c>
      <c r="O33" s="18">
        <f>SUM(C33:H33)</f>
      </c>
      <c r="P33" s="19">
        <f>SUMPRODUCT(C33:H33,$C$5:$H$5)</f>
      </c>
    </row>
    <row r="34" spans="1:16" x14ac:dyDescent="0.25">
      <c r="A34">
        <v>28</v>
      </c>
      <c r="B34">
        <f>IFERROR(MINIFS($C$3:$H$3,C34:H34,"&gt;0.005"),"")</f>
      </c>
      <c r="C34" s="17">
        <f>MAX(0,ROUND(C33*(1+C$5)-I33,2))</f>
      </c>
      <c r="D34" s="17">
        <f>MAX(0,ROUND(D33*(1+D$5)-J33,2))</f>
      </c>
      <c r="E34" s="17">
        <f>MAX(0,ROUND(E33*(1+E$5)-K33,2))</f>
      </c>
      <c r="F34" s="17">
        <f>MAX(0,ROUND(F33*(1+F$5)-L33,2))</f>
      </c>
      <c r="G34" s="17">
        <f>MAX(0,ROUND(G33*(1+G$5)-M33,2))</f>
      </c>
      <c r="H34" s="17">
        <f>MAX(0,ROUND(H33*(1+H$5)-N33,2))</f>
      </c>
      <c r="I34" s="17">
        <f>IF(C34&lt;=0.005,0,MIN(ROUND(C34*(1+C$5),2),C$4+IF(C$3=$B34,('My Debts'!$B$4+SUMPRODUCT((C34:H34&lt;=0.005)*$C$4:$H$4)),0)))</f>
      </c>
      <c r="J34" s="17">
        <f>IF(D34&lt;=0.005,0,MIN(ROUND(D34*(1+D$5),2),D$4+IF(D$3=$B34,('My Debts'!$B$4+SUMPRODUCT((C34:H34&lt;=0.005)*$C$4:$H$4)),0)))</f>
      </c>
      <c r="K34" s="17">
        <f>IF(E34&lt;=0.005,0,MIN(ROUND(E34*(1+E$5),2),E$4+IF(E$3=$B34,('My Debts'!$B$4+SUMPRODUCT((C34:H34&lt;=0.005)*$C$4:$H$4)),0)))</f>
      </c>
      <c r="L34" s="17">
        <f>IF(F34&lt;=0.005,0,MIN(ROUND(F34*(1+F$5),2),F$4+IF(F$3=$B34,('My Debts'!$B$4+SUMPRODUCT((C34:H34&lt;=0.005)*$C$4:$H$4)),0)))</f>
      </c>
      <c r="M34" s="17">
        <f>IF(G34&lt;=0.005,0,MIN(ROUND(G34*(1+G$5),2),G$4+IF(G$3=$B34,('My Debts'!$B$4+SUMPRODUCT((C34:H34&lt;=0.005)*$C$4:$H$4)),0)))</f>
      </c>
      <c r="N34" s="17">
        <f>IF(H34&lt;=0.005,0,MIN(ROUND(H34*(1+H$5),2),H$4+IF(H$3=$B34,('My Debts'!$B$4+SUMPRODUCT((C34:H34&lt;=0.005)*$C$4:$H$4)),0)))</f>
      </c>
      <c r="O34" s="18">
        <f>SUM(C34:H34)</f>
      </c>
      <c r="P34" s="19">
        <f>SUMPRODUCT(C34:H34,$C$5:$H$5)</f>
      </c>
    </row>
    <row r="35" spans="1:16" x14ac:dyDescent="0.25">
      <c r="A35">
        <v>29</v>
      </c>
      <c r="B35">
        <f>IFERROR(MINIFS($C$3:$H$3,C35:H35,"&gt;0.005"),"")</f>
      </c>
      <c r="C35" s="17">
        <f>MAX(0,ROUND(C34*(1+C$5)-I34,2))</f>
      </c>
      <c r="D35" s="17">
        <f>MAX(0,ROUND(D34*(1+D$5)-J34,2))</f>
      </c>
      <c r="E35" s="17">
        <f>MAX(0,ROUND(E34*(1+E$5)-K34,2))</f>
      </c>
      <c r="F35" s="17">
        <f>MAX(0,ROUND(F34*(1+F$5)-L34,2))</f>
      </c>
      <c r="G35" s="17">
        <f>MAX(0,ROUND(G34*(1+G$5)-M34,2))</f>
      </c>
      <c r="H35" s="17">
        <f>MAX(0,ROUND(H34*(1+H$5)-N34,2))</f>
      </c>
      <c r="I35" s="17">
        <f>IF(C35&lt;=0.005,0,MIN(ROUND(C35*(1+C$5),2),C$4+IF(C$3=$B35,('My Debts'!$B$4+SUMPRODUCT((C35:H35&lt;=0.005)*$C$4:$H$4)),0)))</f>
      </c>
      <c r="J35" s="17">
        <f>IF(D35&lt;=0.005,0,MIN(ROUND(D35*(1+D$5),2),D$4+IF(D$3=$B35,('My Debts'!$B$4+SUMPRODUCT((C35:H35&lt;=0.005)*$C$4:$H$4)),0)))</f>
      </c>
      <c r="K35" s="17">
        <f>IF(E35&lt;=0.005,0,MIN(ROUND(E35*(1+E$5),2),E$4+IF(E$3=$B35,('My Debts'!$B$4+SUMPRODUCT((C35:H35&lt;=0.005)*$C$4:$H$4)),0)))</f>
      </c>
      <c r="L35" s="17">
        <f>IF(F35&lt;=0.005,0,MIN(ROUND(F35*(1+F$5),2),F$4+IF(F$3=$B35,('My Debts'!$B$4+SUMPRODUCT((C35:H35&lt;=0.005)*$C$4:$H$4)),0)))</f>
      </c>
      <c r="M35" s="17">
        <f>IF(G35&lt;=0.005,0,MIN(ROUND(G35*(1+G$5),2),G$4+IF(G$3=$B35,('My Debts'!$B$4+SUMPRODUCT((C35:H35&lt;=0.005)*$C$4:$H$4)),0)))</f>
      </c>
      <c r="N35" s="17">
        <f>IF(H35&lt;=0.005,0,MIN(ROUND(H35*(1+H$5),2),H$4+IF(H$3=$B35,('My Debts'!$B$4+SUMPRODUCT((C35:H35&lt;=0.005)*$C$4:$H$4)),0)))</f>
      </c>
      <c r="O35" s="18">
        <f>SUM(C35:H35)</f>
      </c>
      <c r="P35" s="19">
        <f>SUMPRODUCT(C35:H35,$C$5:$H$5)</f>
      </c>
    </row>
    <row r="36" spans="1:16" x14ac:dyDescent="0.25">
      <c r="A36">
        <v>30</v>
      </c>
      <c r="B36">
        <f>IFERROR(MINIFS($C$3:$H$3,C36:H36,"&gt;0.005"),"")</f>
      </c>
      <c r="C36" s="17">
        <f>MAX(0,ROUND(C35*(1+C$5)-I35,2))</f>
      </c>
      <c r="D36" s="17">
        <f>MAX(0,ROUND(D35*(1+D$5)-J35,2))</f>
      </c>
      <c r="E36" s="17">
        <f>MAX(0,ROUND(E35*(1+E$5)-K35,2))</f>
      </c>
      <c r="F36" s="17">
        <f>MAX(0,ROUND(F35*(1+F$5)-L35,2))</f>
      </c>
      <c r="G36" s="17">
        <f>MAX(0,ROUND(G35*(1+G$5)-M35,2))</f>
      </c>
      <c r="H36" s="17">
        <f>MAX(0,ROUND(H35*(1+H$5)-N35,2))</f>
      </c>
      <c r="I36" s="17">
        <f>IF(C36&lt;=0.005,0,MIN(ROUND(C36*(1+C$5),2),C$4+IF(C$3=$B36,('My Debts'!$B$4+SUMPRODUCT((C36:H36&lt;=0.005)*$C$4:$H$4)),0)))</f>
      </c>
      <c r="J36" s="17">
        <f>IF(D36&lt;=0.005,0,MIN(ROUND(D36*(1+D$5),2),D$4+IF(D$3=$B36,('My Debts'!$B$4+SUMPRODUCT((C36:H36&lt;=0.005)*$C$4:$H$4)),0)))</f>
      </c>
      <c r="K36" s="17">
        <f>IF(E36&lt;=0.005,0,MIN(ROUND(E36*(1+E$5),2),E$4+IF(E$3=$B36,('My Debts'!$B$4+SUMPRODUCT((C36:H36&lt;=0.005)*$C$4:$H$4)),0)))</f>
      </c>
      <c r="L36" s="17">
        <f>IF(F36&lt;=0.005,0,MIN(ROUND(F36*(1+F$5),2),F$4+IF(F$3=$B36,('My Debts'!$B$4+SUMPRODUCT((C36:H36&lt;=0.005)*$C$4:$H$4)),0)))</f>
      </c>
      <c r="M36" s="17">
        <f>IF(G36&lt;=0.005,0,MIN(ROUND(G36*(1+G$5),2),G$4+IF(G$3=$B36,('My Debts'!$B$4+SUMPRODUCT((C36:H36&lt;=0.005)*$C$4:$H$4)),0)))</f>
      </c>
      <c r="N36" s="17">
        <f>IF(H36&lt;=0.005,0,MIN(ROUND(H36*(1+H$5),2),H$4+IF(H$3=$B36,('My Debts'!$B$4+SUMPRODUCT((C36:H36&lt;=0.005)*$C$4:$H$4)),0)))</f>
      </c>
      <c r="O36" s="18">
        <f>SUM(C36:H36)</f>
      </c>
      <c r="P36" s="19">
        <f>SUMPRODUCT(C36:H36,$C$5:$H$5)</f>
      </c>
    </row>
    <row r="37" spans="1:16" x14ac:dyDescent="0.25">
      <c r="A37">
        <v>31</v>
      </c>
      <c r="B37">
        <f>IFERROR(MINIFS($C$3:$H$3,C37:H37,"&gt;0.005"),"")</f>
      </c>
      <c r="C37" s="17">
        <f>MAX(0,ROUND(C36*(1+C$5)-I36,2))</f>
      </c>
      <c r="D37" s="17">
        <f>MAX(0,ROUND(D36*(1+D$5)-J36,2))</f>
      </c>
      <c r="E37" s="17">
        <f>MAX(0,ROUND(E36*(1+E$5)-K36,2))</f>
      </c>
      <c r="F37" s="17">
        <f>MAX(0,ROUND(F36*(1+F$5)-L36,2))</f>
      </c>
      <c r="G37" s="17">
        <f>MAX(0,ROUND(G36*(1+G$5)-M36,2))</f>
      </c>
      <c r="H37" s="17">
        <f>MAX(0,ROUND(H36*(1+H$5)-N36,2))</f>
      </c>
      <c r="I37" s="17">
        <f>IF(C37&lt;=0.005,0,MIN(ROUND(C37*(1+C$5),2),C$4+IF(C$3=$B37,('My Debts'!$B$4+SUMPRODUCT((C37:H37&lt;=0.005)*$C$4:$H$4)),0)))</f>
      </c>
      <c r="J37" s="17">
        <f>IF(D37&lt;=0.005,0,MIN(ROUND(D37*(1+D$5),2),D$4+IF(D$3=$B37,('My Debts'!$B$4+SUMPRODUCT((C37:H37&lt;=0.005)*$C$4:$H$4)),0)))</f>
      </c>
      <c r="K37" s="17">
        <f>IF(E37&lt;=0.005,0,MIN(ROUND(E37*(1+E$5),2),E$4+IF(E$3=$B37,('My Debts'!$B$4+SUMPRODUCT((C37:H37&lt;=0.005)*$C$4:$H$4)),0)))</f>
      </c>
      <c r="L37" s="17">
        <f>IF(F37&lt;=0.005,0,MIN(ROUND(F37*(1+F$5),2),F$4+IF(F$3=$B37,('My Debts'!$B$4+SUMPRODUCT((C37:H37&lt;=0.005)*$C$4:$H$4)),0)))</f>
      </c>
      <c r="M37" s="17">
        <f>IF(G37&lt;=0.005,0,MIN(ROUND(G37*(1+G$5),2),G$4+IF(G$3=$B37,('My Debts'!$B$4+SUMPRODUCT((C37:H37&lt;=0.005)*$C$4:$H$4)),0)))</f>
      </c>
      <c r="N37" s="17">
        <f>IF(H37&lt;=0.005,0,MIN(ROUND(H37*(1+H$5),2),H$4+IF(H$3=$B37,('My Debts'!$B$4+SUMPRODUCT((C37:H37&lt;=0.005)*$C$4:$H$4)),0)))</f>
      </c>
      <c r="O37" s="18">
        <f>SUM(C37:H37)</f>
      </c>
      <c r="P37" s="19">
        <f>SUMPRODUCT(C37:H37,$C$5:$H$5)</f>
      </c>
    </row>
    <row r="38" spans="1:16" x14ac:dyDescent="0.25">
      <c r="A38">
        <v>32</v>
      </c>
      <c r="B38">
        <f>IFERROR(MINIFS($C$3:$H$3,C38:H38,"&gt;0.005"),"")</f>
      </c>
      <c r="C38" s="17">
        <f>MAX(0,ROUND(C37*(1+C$5)-I37,2))</f>
      </c>
      <c r="D38" s="17">
        <f>MAX(0,ROUND(D37*(1+D$5)-J37,2))</f>
      </c>
      <c r="E38" s="17">
        <f>MAX(0,ROUND(E37*(1+E$5)-K37,2))</f>
      </c>
      <c r="F38" s="17">
        <f>MAX(0,ROUND(F37*(1+F$5)-L37,2))</f>
      </c>
      <c r="G38" s="17">
        <f>MAX(0,ROUND(G37*(1+G$5)-M37,2))</f>
      </c>
      <c r="H38" s="17">
        <f>MAX(0,ROUND(H37*(1+H$5)-N37,2))</f>
      </c>
      <c r="I38" s="17">
        <f>IF(C38&lt;=0.005,0,MIN(ROUND(C38*(1+C$5),2),C$4+IF(C$3=$B38,('My Debts'!$B$4+SUMPRODUCT((C38:H38&lt;=0.005)*$C$4:$H$4)),0)))</f>
      </c>
      <c r="J38" s="17">
        <f>IF(D38&lt;=0.005,0,MIN(ROUND(D38*(1+D$5),2),D$4+IF(D$3=$B38,('My Debts'!$B$4+SUMPRODUCT((C38:H38&lt;=0.005)*$C$4:$H$4)),0)))</f>
      </c>
      <c r="K38" s="17">
        <f>IF(E38&lt;=0.005,0,MIN(ROUND(E38*(1+E$5),2),E$4+IF(E$3=$B38,('My Debts'!$B$4+SUMPRODUCT((C38:H38&lt;=0.005)*$C$4:$H$4)),0)))</f>
      </c>
      <c r="L38" s="17">
        <f>IF(F38&lt;=0.005,0,MIN(ROUND(F38*(1+F$5),2),F$4+IF(F$3=$B38,('My Debts'!$B$4+SUMPRODUCT((C38:H38&lt;=0.005)*$C$4:$H$4)),0)))</f>
      </c>
      <c r="M38" s="17">
        <f>IF(G38&lt;=0.005,0,MIN(ROUND(G38*(1+G$5),2),G$4+IF(G$3=$B38,('My Debts'!$B$4+SUMPRODUCT((C38:H38&lt;=0.005)*$C$4:$H$4)),0)))</f>
      </c>
      <c r="N38" s="17">
        <f>IF(H38&lt;=0.005,0,MIN(ROUND(H38*(1+H$5),2),H$4+IF(H$3=$B38,('My Debts'!$B$4+SUMPRODUCT((C38:H38&lt;=0.005)*$C$4:$H$4)),0)))</f>
      </c>
      <c r="O38" s="18">
        <f>SUM(C38:H38)</f>
      </c>
      <c r="P38" s="19">
        <f>SUMPRODUCT(C38:H38,$C$5:$H$5)</f>
      </c>
    </row>
    <row r="39" spans="1:16" x14ac:dyDescent="0.25">
      <c r="A39">
        <v>33</v>
      </c>
      <c r="B39">
        <f>IFERROR(MINIFS($C$3:$H$3,C39:H39,"&gt;0.005"),"")</f>
      </c>
      <c r="C39" s="17">
        <f>MAX(0,ROUND(C38*(1+C$5)-I38,2))</f>
      </c>
      <c r="D39" s="17">
        <f>MAX(0,ROUND(D38*(1+D$5)-J38,2))</f>
      </c>
      <c r="E39" s="17">
        <f>MAX(0,ROUND(E38*(1+E$5)-K38,2))</f>
      </c>
      <c r="F39" s="17">
        <f>MAX(0,ROUND(F38*(1+F$5)-L38,2))</f>
      </c>
      <c r="G39" s="17">
        <f>MAX(0,ROUND(G38*(1+G$5)-M38,2))</f>
      </c>
      <c r="H39" s="17">
        <f>MAX(0,ROUND(H38*(1+H$5)-N38,2))</f>
      </c>
      <c r="I39" s="17">
        <f>IF(C39&lt;=0.005,0,MIN(ROUND(C39*(1+C$5),2),C$4+IF(C$3=$B39,('My Debts'!$B$4+SUMPRODUCT((C39:H39&lt;=0.005)*$C$4:$H$4)),0)))</f>
      </c>
      <c r="J39" s="17">
        <f>IF(D39&lt;=0.005,0,MIN(ROUND(D39*(1+D$5),2),D$4+IF(D$3=$B39,('My Debts'!$B$4+SUMPRODUCT((C39:H39&lt;=0.005)*$C$4:$H$4)),0)))</f>
      </c>
      <c r="K39" s="17">
        <f>IF(E39&lt;=0.005,0,MIN(ROUND(E39*(1+E$5),2),E$4+IF(E$3=$B39,('My Debts'!$B$4+SUMPRODUCT((C39:H39&lt;=0.005)*$C$4:$H$4)),0)))</f>
      </c>
      <c r="L39" s="17">
        <f>IF(F39&lt;=0.005,0,MIN(ROUND(F39*(1+F$5),2),F$4+IF(F$3=$B39,('My Debts'!$B$4+SUMPRODUCT((C39:H39&lt;=0.005)*$C$4:$H$4)),0)))</f>
      </c>
      <c r="M39" s="17">
        <f>IF(G39&lt;=0.005,0,MIN(ROUND(G39*(1+G$5),2),G$4+IF(G$3=$B39,('My Debts'!$B$4+SUMPRODUCT((C39:H39&lt;=0.005)*$C$4:$H$4)),0)))</f>
      </c>
      <c r="N39" s="17">
        <f>IF(H39&lt;=0.005,0,MIN(ROUND(H39*(1+H$5),2),H$4+IF(H$3=$B39,('My Debts'!$B$4+SUMPRODUCT((C39:H39&lt;=0.005)*$C$4:$H$4)),0)))</f>
      </c>
      <c r="O39" s="18">
        <f>SUM(C39:H39)</f>
      </c>
      <c r="P39" s="19">
        <f>SUMPRODUCT(C39:H39,$C$5:$H$5)</f>
      </c>
    </row>
    <row r="40" spans="1:16" x14ac:dyDescent="0.25">
      <c r="A40">
        <v>34</v>
      </c>
      <c r="B40">
        <f>IFERROR(MINIFS($C$3:$H$3,C40:H40,"&gt;0.005"),"")</f>
      </c>
      <c r="C40" s="17">
        <f>MAX(0,ROUND(C39*(1+C$5)-I39,2))</f>
      </c>
      <c r="D40" s="17">
        <f>MAX(0,ROUND(D39*(1+D$5)-J39,2))</f>
      </c>
      <c r="E40" s="17">
        <f>MAX(0,ROUND(E39*(1+E$5)-K39,2))</f>
      </c>
      <c r="F40" s="17">
        <f>MAX(0,ROUND(F39*(1+F$5)-L39,2))</f>
      </c>
      <c r="G40" s="17">
        <f>MAX(0,ROUND(G39*(1+G$5)-M39,2))</f>
      </c>
      <c r="H40" s="17">
        <f>MAX(0,ROUND(H39*(1+H$5)-N39,2))</f>
      </c>
      <c r="I40" s="17">
        <f>IF(C40&lt;=0.005,0,MIN(ROUND(C40*(1+C$5),2),C$4+IF(C$3=$B40,('My Debts'!$B$4+SUMPRODUCT((C40:H40&lt;=0.005)*$C$4:$H$4)),0)))</f>
      </c>
      <c r="J40" s="17">
        <f>IF(D40&lt;=0.005,0,MIN(ROUND(D40*(1+D$5),2),D$4+IF(D$3=$B40,('My Debts'!$B$4+SUMPRODUCT((C40:H40&lt;=0.005)*$C$4:$H$4)),0)))</f>
      </c>
      <c r="K40" s="17">
        <f>IF(E40&lt;=0.005,0,MIN(ROUND(E40*(1+E$5),2),E$4+IF(E$3=$B40,('My Debts'!$B$4+SUMPRODUCT((C40:H40&lt;=0.005)*$C$4:$H$4)),0)))</f>
      </c>
      <c r="L40" s="17">
        <f>IF(F40&lt;=0.005,0,MIN(ROUND(F40*(1+F$5),2),F$4+IF(F$3=$B40,('My Debts'!$B$4+SUMPRODUCT((C40:H40&lt;=0.005)*$C$4:$H$4)),0)))</f>
      </c>
      <c r="M40" s="17">
        <f>IF(G40&lt;=0.005,0,MIN(ROUND(G40*(1+G$5),2),G$4+IF(G$3=$B40,('My Debts'!$B$4+SUMPRODUCT((C40:H40&lt;=0.005)*$C$4:$H$4)),0)))</f>
      </c>
      <c r="N40" s="17">
        <f>IF(H40&lt;=0.005,0,MIN(ROUND(H40*(1+H$5),2),H$4+IF(H$3=$B40,('My Debts'!$B$4+SUMPRODUCT((C40:H40&lt;=0.005)*$C$4:$H$4)),0)))</f>
      </c>
      <c r="O40" s="18">
        <f>SUM(C40:H40)</f>
      </c>
      <c r="P40" s="19">
        <f>SUMPRODUCT(C40:H40,$C$5:$H$5)</f>
      </c>
    </row>
    <row r="41" spans="1:16" x14ac:dyDescent="0.25">
      <c r="A41">
        <v>35</v>
      </c>
      <c r="B41">
        <f>IFERROR(MINIFS($C$3:$H$3,C41:H41,"&gt;0.005"),"")</f>
      </c>
      <c r="C41" s="17">
        <f>MAX(0,ROUND(C40*(1+C$5)-I40,2))</f>
      </c>
      <c r="D41" s="17">
        <f>MAX(0,ROUND(D40*(1+D$5)-J40,2))</f>
      </c>
      <c r="E41" s="17">
        <f>MAX(0,ROUND(E40*(1+E$5)-K40,2))</f>
      </c>
      <c r="F41" s="17">
        <f>MAX(0,ROUND(F40*(1+F$5)-L40,2))</f>
      </c>
      <c r="G41" s="17">
        <f>MAX(0,ROUND(G40*(1+G$5)-M40,2))</f>
      </c>
      <c r="H41" s="17">
        <f>MAX(0,ROUND(H40*(1+H$5)-N40,2))</f>
      </c>
      <c r="I41" s="17">
        <f>IF(C41&lt;=0.005,0,MIN(ROUND(C41*(1+C$5),2),C$4+IF(C$3=$B41,('My Debts'!$B$4+SUMPRODUCT((C41:H41&lt;=0.005)*$C$4:$H$4)),0)))</f>
      </c>
      <c r="J41" s="17">
        <f>IF(D41&lt;=0.005,0,MIN(ROUND(D41*(1+D$5),2),D$4+IF(D$3=$B41,('My Debts'!$B$4+SUMPRODUCT((C41:H41&lt;=0.005)*$C$4:$H$4)),0)))</f>
      </c>
      <c r="K41" s="17">
        <f>IF(E41&lt;=0.005,0,MIN(ROUND(E41*(1+E$5),2),E$4+IF(E$3=$B41,('My Debts'!$B$4+SUMPRODUCT((C41:H41&lt;=0.005)*$C$4:$H$4)),0)))</f>
      </c>
      <c r="L41" s="17">
        <f>IF(F41&lt;=0.005,0,MIN(ROUND(F41*(1+F$5),2),F$4+IF(F$3=$B41,('My Debts'!$B$4+SUMPRODUCT((C41:H41&lt;=0.005)*$C$4:$H$4)),0)))</f>
      </c>
      <c r="M41" s="17">
        <f>IF(G41&lt;=0.005,0,MIN(ROUND(G41*(1+G$5),2),G$4+IF(G$3=$B41,('My Debts'!$B$4+SUMPRODUCT((C41:H41&lt;=0.005)*$C$4:$H$4)),0)))</f>
      </c>
      <c r="N41" s="17">
        <f>IF(H41&lt;=0.005,0,MIN(ROUND(H41*(1+H$5),2),H$4+IF(H$3=$B41,('My Debts'!$B$4+SUMPRODUCT((C41:H41&lt;=0.005)*$C$4:$H$4)),0)))</f>
      </c>
      <c r="O41" s="18">
        <f>SUM(C41:H41)</f>
      </c>
      <c r="P41" s="19">
        <f>SUMPRODUCT(C41:H41,$C$5:$H$5)</f>
      </c>
    </row>
    <row r="42" spans="1:16" x14ac:dyDescent="0.25">
      <c r="A42">
        <v>36</v>
      </c>
      <c r="B42">
        <f>IFERROR(MINIFS($C$3:$H$3,C42:H42,"&gt;0.005"),"")</f>
      </c>
      <c r="C42" s="17">
        <f>MAX(0,ROUND(C41*(1+C$5)-I41,2))</f>
      </c>
      <c r="D42" s="17">
        <f>MAX(0,ROUND(D41*(1+D$5)-J41,2))</f>
      </c>
      <c r="E42" s="17">
        <f>MAX(0,ROUND(E41*(1+E$5)-K41,2))</f>
      </c>
      <c r="F42" s="17">
        <f>MAX(0,ROUND(F41*(1+F$5)-L41,2))</f>
      </c>
      <c r="G42" s="17">
        <f>MAX(0,ROUND(G41*(1+G$5)-M41,2))</f>
      </c>
      <c r="H42" s="17">
        <f>MAX(0,ROUND(H41*(1+H$5)-N41,2))</f>
      </c>
      <c r="I42" s="17">
        <f>IF(C42&lt;=0.005,0,MIN(ROUND(C42*(1+C$5),2),C$4+IF(C$3=$B42,('My Debts'!$B$4+SUMPRODUCT((C42:H42&lt;=0.005)*$C$4:$H$4)),0)))</f>
      </c>
      <c r="J42" s="17">
        <f>IF(D42&lt;=0.005,0,MIN(ROUND(D42*(1+D$5),2),D$4+IF(D$3=$B42,('My Debts'!$B$4+SUMPRODUCT((C42:H42&lt;=0.005)*$C$4:$H$4)),0)))</f>
      </c>
      <c r="K42" s="17">
        <f>IF(E42&lt;=0.005,0,MIN(ROUND(E42*(1+E$5),2),E$4+IF(E$3=$B42,('My Debts'!$B$4+SUMPRODUCT((C42:H42&lt;=0.005)*$C$4:$H$4)),0)))</f>
      </c>
      <c r="L42" s="17">
        <f>IF(F42&lt;=0.005,0,MIN(ROUND(F42*(1+F$5),2),F$4+IF(F$3=$B42,('My Debts'!$B$4+SUMPRODUCT((C42:H42&lt;=0.005)*$C$4:$H$4)),0)))</f>
      </c>
      <c r="M42" s="17">
        <f>IF(G42&lt;=0.005,0,MIN(ROUND(G42*(1+G$5),2),G$4+IF(G$3=$B42,('My Debts'!$B$4+SUMPRODUCT((C42:H42&lt;=0.005)*$C$4:$H$4)),0)))</f>
      </c>
      <c r="N42" s="17">
        <f>IF(H42&lt;=0.005,0,MIN(ROUND(H42*(1+H$5),2),H$4+IF(H$3=$B42,('My Debts'!$B$4+SUMPRODUCT((C42:H42&lt;=0.005)*$C$4:$H$4)),0)))</f>
      </c>
      <c r="O42" s="18">
        <f>SUM(C42:H42)</f>
      </c>
      <c r="P42" s="19">
        <f>SUMPRODUCT(C42:H42,$C$5:$H$5)</f>
      </c>
    </row>
    <row r="43" spans="1:16" x14ac:dyDescent="0.25">
      <c r="A43">
        <v>37</v>
      </c>
      <c r="B43">
        <f>IFERROR(MINIFS($C$3:$H$3,C43:H43,"&gt;0.005"),"")</f>
      </c>
      <c r="C43" s="17">
        <f>MAX(0,ROUND(C42*(1+C$5)-I42,2))</f>
      </c>
      <c r="D43" s="17">
        <f>MAX(0,ROUND(D42*(1+D$5)-J42,2))</f>
      </c>
      <c r="E43" s="17">
        <f>MAX(0,ROUND(E42*(1+E$5)-K42,2))</f>
      </c>
      <c r="F43" s="17">
        <f>MAX(0,ROUND(F42*(1+F$5)-L42,2))</f>
      </c>
      <c r="G43" s="17">
        <f>MAX(0,ROUND(G42*(1+G$5)-M42,2))</f>
      </c>
      <c r="H43" s="17">
        <f>MAX(0,ROUND(H42*(1+H$5)-N42,2))</f>
      </c>
      <c r="I43" s="17">
        <f>IF(C43&lt;=0.005,0,MIN(ROUND(C43*(1+C$5),2),C$4+IF(C$3=$B43,('My Debts'!$B$4+SUMPRODUCT((C43:H43&lt;=0.005)*$C$4:$H$4)),0)))</f>
      </c>
      <c r="J43" s="17">
        <f>IF(D43&lt;=0.005,0,MIN(ROUND(D43*(1+D$5),2),D$4+IF(D$3=$B43,('My Debts'!$B$4+SUMPRODUCT((C43:H43&lt;=0.005)*$C$4:$H$4)),0)))</f>
      </c>
      <c r="K43" s="17">
        <f>IF(E43&lt;=0.005,0,MIN(ROUND(E43*(1+E$5),2),E$4+IF(E$3=$B43,('My Debts'!$B$4+SUMPRODUCT((C43:H43&lt;=0.005)*$C$4:$H$4)),0)))</f>
      </c>
      <c r="L43" s="17">
        <f>IF(F43&lt;=0.005,0,MIN(ROUND(F43*(1+F$5),2),F$4+IF(F$3=$B43,('My Debts'!$B$4+SUMPRODUCT((C43:H43&lt;=0.005)*$C$4:$H$4)),0)))</f>
      </c>
      <c r="M43" s="17">
        <f>IF(G43&lt;=0.005,0,MIN(ROUND(G43*(1+G$5),2),G$4+IF(G$3=$B43,('My Debts'!$B$4+SUMPRODUCT((C43:H43&lt;=0.005)*$C$4:$H$4)),0)))</f>
      </c>
      <c r="N43" s="17">
        <f>IF(H43&lt;=0.005,0,MIN(ROUND(H43*(1+H$5),2),H$4+IF(H$3=$B43,('My Debts'!$B$4+SUMPRODUCT((C43:H43&lt;=0.005)*$C$4:$H$4)),0)))</f>
      </c>
      <c r="O43" s="18">
        <f>SUM(C43:H43)</f>
      </c>
      <c r="P43" s="19">
        <f>SUMPRODUCT(C43:H43,$C$5:$H$5)</f>
      </c>
    </row>
    <row r="44" spans="1:16" x14ac:dyDescent="0.25">
      <c r="A44">
        <v>38</v>
      </c>
      <c r="B44">
        <f>IFERROR(MINIFS($C$3:$H$3,C44:H44,"&gt;0.005"),"")</f>
      </c>
      <c r="C44" s="17">
        <f>MAX(0,ROUND(C43*(1+C$5)-I43,2))</f>
      </c>
      <c r="D44" s="17">
        <f>MAX(0,ROUND(D43*(1+D$5)-J43,2))</f>
      </c>
      <c r="E44" s="17">
        <f>MAX(0,ROUND(E43*(1+E$5)-K43,2))</f>
      </c>
      <c r="F44" s="17">
        <f>MAX(0,ROUND(F43*(1+F$5)-L43,2))</f>
      </c>
      <c r="G44" s="17">
        <f>MAX(0,ROUND(G43*(1+G$5)-M43,2))</f>
      </c>
      <c r="H44" s="17">
        <f>MAX(0,ROUND(H43*(1+H$5)-N43,2))</f>
      </c>
      <c r="I44" s="17">
        <f>IF(C44&lt;=0.005,0,MIN(ROUND(C44*(1+C$5),2),C$4+IF(C$3=$B44,('My Debts'!$B$4+SUMPRODUCT((C44:H44&lt;=0.005)*$C$4:$H$4)),0)))</f>
      </c>
      <c r="J44" s="17">
        <f>IF(D44&lt;=0.005,0,MIN(ROUND(D44*(1+D$5),2),D$4+IF(D$3=$B44,('My Debts'!$B$4+SUMPRODUCT((C44:H44&lt;=0.005)*$C$4:$H$4)),0)))</f>
      </c>
      <c r="K44" s="17">
        <f>IF(E44&lt;=0.005,0,MIN(ROUND(E44*(1+E$5),2),E$4+IF(E$3=$B44,('My Debts'!$B$4+SUMPRODUCT((C44:H44&lt;=0.005)*$C$4:$H$4)),0)))</f>
      </c>
      <c r="L44" s="17">
        <f>IF(F44&lt;=0.005,0,MIN(ROUND(F44*(1+F$5),2),F$4+IF(F$3=$B44,('My Debts'!$B$4+SUMPRODUCT((C44:H44&lt;=0.005)*$C$4:$H$4)),0)))</f>
      </c>
      <c r="M44" s="17">
        <f>IF(G44&lt;=0.005,0,MIN(ROUND(G44*(1+G$5),2),G$4+IF(G$3=$B44,('My Debts'!$B$4+SUMPRODUCT((C44:H44&lt;=0.005)*$C$4:$H$4)),0)))</f>
      </c>
      <c r="N44" s="17">
        <f>IF(H44&lt;=0.005,0,MIN(ROUND(H44*(1+H$5),2),H$4+IF(H$3=$B44,('My Debts'!$B$4+SUMPRODUCT((C44:H44&lt;=0.005)*$C$4:$H$4)),0)))</f>
      </c>
      <c r="O44" s="18">
        <f>SUM(C44:H44)</f>
      </c>
      <c r="P44" s="19">
        <f>SUMPRODUCT(C44:H44,$C$5:$H$5)</f>
      </c>
    </row>
    <row r="45" spans="1:16" x14ac:dyDescent="0.25">
      <c r="A45">
        <v>39</v>
      </c>
      <c r="B45">
        <f>IFERROR(MINIFS($C$3:$H$3,C45:H45,"&gt;0.005"),"")</f>
      </c>
      <c r="C45" s="17">
        <f>MAX(0,ROUND(C44*(1+C$5)-I44,2))</f>
      </c>
      <c r="D45" s="17">
        <f>MAX(0,ROUND(D44*(1+D$5)-J44,2))</f>
      </c>
      <c r="E45" s="17">
        <f>MAX(0,ROUND(E44*(1+E$5)-K44,2))</f>
      </c>
      <c r="F45" s="17">
        <f>MAX(0,ROUND(F44*(1+F$5)-L44,2))</f>
      </c>
      <c r="G45" s="17">
        <f>MAX(0,ROUND(G44*(1+G$5)-M44,2))</f>
      </c>
      <c r="H45" s="17">
        <f>MAX(0,ROUND(H44*(1+H$5)-N44,2))</f>
      </c>
      <c r="I45" s="17">
        <f>IF(C45&lt;=0.005,0,MIN(ROUND(C45*(1+C$5),2),C$4+IF(C$3=$B45,('My Debts'!$B$4+SUMPRODUCT((C45:H45&lt;=0.005)*$C$4:$H$4)),0)))</f>
      </c>
      <c r="J45" s="17">
        <f>IF(D45&lt;=0.005,0,MIN(ROUND(D45*(1+D$5),2),D$4+IF(D$3=$B45,('My Debts'!$B$4+SUMPRODUCT((C45:H45&lt;=0.005)*$C$4:$H$4)),0)))</f>
      </c>
      <c r="K45" s="17">
        <f>IF(E45&lt;=0.005,0,MIN(ROUND(E45*(1+E$5),2),E$4+IF(E$3=$B45,('My Debts'!$B$4+SUMPRODUCT((C45:H45&lt;=0.005)*$C$4:$H$4)),0)))</f>
      </c>
      <c r="L45" s="17">
        <f>IF(F45&lt;=0.005,0,MIN(ROUND(F45*(1+F$5),2),F$4+IF(F$3=$B45,('My Debts'!$B$4+SUMPRODUCT((C45:H45&lt;=0.005)*$C$4:$H$4)),0)))</f>
      </c>
      <c r="M45" s="17">
        <f>IF(G45&lt;=0.005,0,MIN(ROUND(G45*(1+G$5),2),G$4+IF(G$3=$B45,('My Debts'!$B$4+SUMPRODUCT((C45:H45&lt;=0.005)*$C$4:$H$4)),0)))</f>
      </c>
      <c r="N45" s="17">
        <f>IF(H45&lt;=0.005,0,MIN(ROUND(H45*(1+H$5),2),H$4+IF(H$3=$B45,('My Debts'!$B$4+SUMPRODUCT((C45:H45&lt;=0.005)*$C$4:$H$4)),0)))</f>
      </c>
      <c r="O45" s="18">
        <f>SUM(C45:H45)</f>
      </c>
      <c r="P45" s="19">
        <f>SUMPRODUCT(C45:H45,$C$5:$H$5)</f>
      </c>
    </row>
    <row r="46" spans="1:16" x14ac:dyDescent="0.25">
      <c r="A46">
        <v>40</v>
      </c>
      <c r="B46">
        <f>IFERROR(MINIFS($C$3:$H$3,C46:H46,"&gt;0.005"),"")</f>
      </c>
      <c r="C46" s="17">
        <f>MAX(0,ROUND(C45*(1+C$5)-I45,2))</f>
      </c>
      <c r="D46" s="17">
        <f>MAX(0,ROUND(D45*(1+D$5)-J45,2))</f>
      </c>
      <c r="E46" s="17">
        <f>MAX(0,ROUND(E45*(1+E$5)-K45,2))</f>
      </c>
      <c r="F46" s="17">
        <f>MAX(0,ROUND(F45*(1+F$5)-L45,2))</f>
      </c>
      <c r="G46" s="17">
        <f>MAX(0,ROUND(G45*(1+G$5)-M45,2))</f>
      </c>
      <c r="H46" s="17">
        <f>MAX(0,ROUND(H45*(1+H$5)-N45,2))</f>
      </c>
      <c r="I46" s="17">
        <f>IF(C46&lt;=0.005,0,MIN(ROUND(C46*(1+C$5),2),C$4+IF(C$3=$B46,('My Debts'!$B$4+SUMPRODUCT((C46:H46&lt;=0.005)*$C$4:$H$4)),0)))</f>
      </c>
      <c r="J46" s="17">
        <f>IF(D46&lt;=0.005,0,MIN(ROUND(D46*(1+D$5),2),D$4+IF(D$3=$B46,('My Debts'!$B$4+SUMPRODUCT((C46:H46&lt;=0.005)*$C$4:$H$4)),0)))</f>
      </c>
      <c r="K46" s="17">
        <f>IF(E46&lt;=0.005,0,MIN(ROUND(E46*(1+E$5),2),E$4+IF(E$3=$B46,('My Debts'!$B$4+SUMPRODUCT((C46:H46&lt;=0.005)*$C$4:$H$4)),0)))</f>
      </c>
      <c r="L46" s="17">
        <f>IF(F46&lt;=0.005,0,MIN(ROUND(F46*(1+F$5),2),F$4+IF(F$3=$B46,('My Debts'!$B$4+SUMPRODUCT((C46:H46&lt;=0.005)*$C$4:$H$4)),0)))</f>
      </c>
      <c r="M46" s="17">
        <f>IF(G46&lt;=0.005,0,MIN(ROUND(G46*(1+G$5),2),G$4+IF(G$3=$B46,('My Debts'!$B$4+SUMPRODUCT((C46:H46&lt;=0.005)*$C$4:$H$4)),0)))</f>
      </c>
      <c r="N46" s="17">
        <f>IF(H46&lt;=0.005,0,MIN(ROUND(H46*(1+H$5),2),H$4+IF(H$3=$B46,('My Debts'!$B$4+SUMPRODUCT((C46:H46&lt;=0.005)*$C$4:$H$4)),0)))</f>
      </c>
      <c r="O46" s="18">
        <f>SUM(C46:H46)</f>
      </c>
      <c r="P46" s="19">
        <f>SUMPRODUCT(C46:H46,$C$5:$H$5)</f>
      </c>
    </row>
    <row r="47" spans="1:16" x14ac:dyDescent="0.25">
      <c r="A47">
        <v>41</v>
      </c>
      <c r="B47">
        <f>IFERROR(MINIFS($C$3:$H$3,C47:H47,"&gt;0.005"),"")</f>
      </c>
      <c r="C47" s="17">
        <f>MAX(0,ROUND(C46*(1+C$5)-I46,2))</f>
      </c>
      <c r="D47" s="17">
        <f>MAX(0,ROUND(D46*(1+D$5)-J46,2))</f>
      </c>
      <c r="E47" s="17">
        <f>MAX(0,ROUND(E46*(1+E$5)-K46,2))</f>
      </c>
      <c r="F47" s="17">
        <f>MAX(0,ROUND(F46*(1+F$5)-L46,2))</f>
      </c>
      <c r="G47" s="17">
        <f>MAX(0,ROUND(G46*(1+G$5)-M46,2))</f>
      </c>
      <c r="H47" s="17">
        <f>MAX(0,ROUND(H46*(1+H$5)-N46,2))</f>
      </c>
      <c r="I47" s="17">
        <f>IF(C47&lt;=0.005,0,MIN(ROUND(C47*(1+C$5),2),C$4+IF(C$3=$B47,('My Debts'!$B$4+SUMPRODUCT((C47:H47&lt;=0.005)*$C$4:$H$4)),0)))</f>
      </c>
      <c r="J47" s="17">
        <f>IF(D47&lt;=0.005,0,MIN(ROUND(D47*(1+D$5),2),D$4+IF(D$3=$B47,('My Debts'!$B$4+SUMPRODUCT((C47:H47&lt;=0.005)*$C$4:$H$4)),0)))</f>
      </c>
      <c r="K47" s="17">
        <f>IF(E47&lt;=0.005,0,MIN(ROUND(E47*(1+E$5),2),E$4+IF(E$3=$B47,('My Debts'!$B$4+SUMPRODUCT((C47:H47&lt;=0.005)*$C$4:$H$4)),0)))</f>
      </c>
      <c r="L47" s="17">
        <f>IF(F47&lt;=0.005,0,MIN(ROUND(F47*(1+F$5),2),F$4+IF(F$3=$B47,('My Debts'!$B$4+SUMPRODUCT((C47:H47&lt;=0.005)*$C$4:$H$4)),0)))</f>
      </c>
      <c r="M47" s="17">
        <f>IF(G47&lt;=0.005,0,MIN(ROUND(G47*(1+G$5),2),G$4+IF(G$3=$B47,('My Debts'!$B$4+SUMPRODUCT((C47:H47&lt;=0.005)*$C$4:$H$4)),0)))</f>
      </c>
      <c r="N47" s="17">
        <f>IF(H47&lt;=0.005,0,MIN(ROUND(H47*(1+H$5),2),H$4+IF(H$3=$B47,('My Debts'!$B$4+SUMPRODUCT((C47:H47&lt;=0.005)*$C$4:$H$4)),0)))</f>
      </c>
      <c r="O47" s="18">
        <f>SUM(C47:H47)</f>
      </c>
      <c r="P47" s="19">
        <f>SUMPRODUCT(C47:H47,$C$5:$H$5)</f>
      </c>
    </row>
    <row r="48" spans="1:16" x14ac:dyDescent="0.25">
      <c r="A48">
        <v>42</v>
      </c>
      <c r="B48">
        <f>IFERROR(MINIFS($C$3:$H$3,C48:H48,"&gt;0.005"),"")</f>
      </c>
      <c r="C48" s="17">
        <f>MAX(0,ROUND(C47*(1+C$5)-I47,2))</f>
      </c>
      <c r="D48" s="17">
        <f>MAX(0,ROUND(D47*(1+D$5)-J47,2))</f>
      </c>
      <c r="E48" s="17">
        <f>MAX(0,ROUND(E47*(1+E$5)-K47,2))</f>
      </c>
      <c r="F48" s="17">
        <f>MAX(0,ROUND(F47*(1+F$5)-L47,2))</f>
      </c>
      <c r="G48" s="17">
        <f>MAX(0,ROUND(G47*(1+G$5)-M47,2))</f>
      </c>
      <c r="H48" s="17">
        <f>MAX(0,ROUND(H47*(1+H$5)-N47,2))</f>
      </c>
      <c r="I48" s="17">
        <f>IF(C48&lt;=0.005,0,MIN(ROUND(C48*(1+C$5),2),C$4+IF(C$3=$B48,('My Debts'!$B$4+SUMPRODUCT((C48:H48&lt;=0.005)*$C$4:$H$4)),0)))</f>
      </c>
      <c r="J48" s="17">
        <f>IF(D48&lt;=0.005,0,MIN(ROUND(D48*(1+D$5),2),D$4+IF(D$3=$B48,('My Debts'!$B$4+SUMPRODUCT((C48:H48&lt;=0.005)*$C$4:$H$4)),0)))</f>
      </c>
      <c r="K48" s="17">
        <f>IF(E48&lt;=0.005,0,MIN(ROUND(E48*(1+E$5),2),E$4+IF(E$3=$B48,('My Debts'!$B$4+SUMPRODUCT((C48:H48&lt;=0.005)*$C$4:$H$4)),0)))</f>
      </c>
      <c r="L48" s="17">
        <f>IF(F48&lt;=0.005,0,MIN(ROUND(F48*(1+F$5),2),F$4+IF(F$3=$B48,('My Debts'!$B$4+SUMPRODUCT((C48:H48&lt;=0.005)*$C$4:$H$4)),0)))</f>
      </c>
      <c r="M48" s="17">
        <f>IF(G48&lt;=0.005,0,MIN(ROUND(G48*(1+G$5),2),G$4+IF(G$3=$B48,('My Debts'!$B$4+SUMPRODUCT((C48:H48&lt;=0.005)*$C$4:$H$4)),0)))</f>
      </c>
      <c r="N48" s="17">
        <f>IF(H48&lt;=0.005,0,MIN(ROUND(H48*(1+H$5),2),H$4+IF(H$3=$B48,('My Debts'!$B$4+SUMPRODUCT((C48:H48&lt;=0.005)*$C$4:$H$4)),0)))</f>
      </c>
      <c r="O48" s="18">
        <f>SUM(C48:H48)</f>
      </c>
      <c r="P48" s="19">
        <f>SUMPRODUCT(C48:H48,$C$5:$H$5)</f>
      </c>
    </row>
    <row r="49" spans="1:16" x14ac:dyDescent="0.25">
      <c r="A49">
        <v>43</v>
      </c>
      <c r="B49">
        <f>IFERROR(MINIFS($C$3:$H$3,C49:H49,"&gt;0.005"),"")</f>
      </c>
      <c r="C49" s="17">
        <f>MAX(0,ROUND(C48*(1+C$5)-I48,2))</f>
      </c>
      <c r="D49" s="17">
        <f>MAX(0,ROUND(D48*(1+D$5)-J48,2))</f>
      </c>
      <c r="E49" s="17">
        <f>MAX(0,ROUND(E48*(1+E$5)-K48,2))</f>
      </c>
      <c r="F49" s="17">
        <f>MAX(0,ROUND(F48*(1+F$5)-L48,2))</f>
      </c>
      <c r="G49" s="17">
        <f>MAX(0,ROUND(G48*(1+G$5)-M48,2))</f>
      </c>
      <c r="H49" s="17">
        <f>MAX(0,ROUND(H48*(1+H$5)-N48,2))</f>
      </c>
      <c r="I49" s="17">
        <f>IF(C49&lt;=0.005,0,MIN(ROUND(C49*(1+C$5),2),C$4+IF(C$3=$B49,('My Debts'!$B$4+SUMPRODUCT((C49:H49&lt;=0.005)*$C$4:$H$4)),0)))</f>
      </c>
      <c r="J49" s="17">
        <f>IF(D49&lt;=0.005,0,MIN(ROUND(D49*(1+D$5),2),D$4+IF(D$3=$B49,('My Debts'!$B$4+SUMPRODUCT((C49:H49&lt;=0.005)*$C$4:$H$4)),0)))</f>
      </c>
      <c r="K49" s="17">
        <f>IF(E49&lt;=0.005,0,MIN(ROUND(E49*(1+E$5),2),E$4+IF(E$3=$B49,('My Debts'!$B$4+SUMPRODUCT((C49:H49&lt;=0.005)*$C$4:$H$4)),0)))</f>
      </c>
      <c r="L49" s="17">
        <f>IF(F49&lt;=0.005,0,MIN(ROUND(F49*(1+F$5),2),F$4+IF(F$3=$B49,('My Debts'!$B$4+SUMPRODUCT((C49:H49&lt;=0.005)*$C$4:$H$4)),0)))</f>
      </c>
      <c r="M49" s="17">
        <f>IF(G49&lt;=0.005,0,MIN(ROUND(G49*(1+G$5),2),G$4+IF(G$3=$B49,('My Debts'!$B$4+SUMPRODUCT((C49:H49&lt;=0.005)*$C$4:$H$4)),0)))</f>
      </c>
      <c r="N49" s="17">
        <f>IF(H49&lt;=0.005,0,MIN(ROUND(H49*(1+H$5),2),H$4+IF(H$3=$B49,('My Debts'!$B$4+SUMPRODUCT((C49:H49&lt;=0.005)*$C$4:$H$4)),0)))</f>
      </c>
      <c r="O49" s="18">
        <f>SUM(C49:H49)</f>
      </c>
      <c r="P49" s="19">
        <f>SUMPRODUCT(C49:H49,$C$5:$H$5)</f>
      </c>
    </row>
    <row r="50" spans="1:16" x14ac:dyDescent="0.25">
      <c r="A50">
        <v>44</v>
      </c>
      <c r="B50">
        <f>IFERROR(MINIFS($C$3:$H$3,C50:H50,"&gt;0.005"),"")</f>
      </c>
      <c r="C50" s="17">
        <f>MAX(0,ROUND(C49*(1+C$5)-I49,2))</f>
      </c>
      <c r="D50" s="17">
        <f>MAX(0,ROUND(D49*(1+D$5)-J49,2))</f>
      </c>
      <c r="E50" s="17">
        <f>MAX(0,ROUND(E49*(1+E$5)-K49,2))</f>
      </c>
      <c r="F50" s="17">
        <f>MAX(0,ROUND(F49*(1+F$5)-L49,2))</f>
      </c>
      <c r="G50" s="17">
        <f>MAX(0,ROUND(G49*(1+G$5)-M49,2))</f>
      </c>
      <c r="H50" s="17">
        <f>MAX(0,ROUND(H49*(1+H$5)-N49,2))</f>
      </c>
      <c r="I50" s="17">
        <f>IF(C50&lt;=0.005,0,MIN(ROUND(C50*(1+C$5),2),C$4+IF(C$3=$B50,('My Debts'!$B$4+SUMPRODUCT((C50:H50&lt;=0.005)*$C$4:$H$4)),0)))</f>
      </c>
      <c r="J50" s="17">
        <f>IF(D50&lt;=0.005,0,MIN(ROUND(D50*(1+D$5),2),D$4+IF(D$3=$B50,('My Debts'!$B$4+SUMPRODUCT((C50:H50&lt;=0.005)*$C$4:$H$4)),0)))</f>
      </c>
      <c r="K50" s="17">
        <f>IF(E50&lt;=0.005,0,MIN(ROUND(E50*(1+E$5),2),E$4+IF(E$3=$B50,('My Debts'!$B$4+SUMPRODUCT((C50:H50&lt;=0.005)*$C$4:$H$4)),0)))</f>
      </c>
      <c r="L50" s="17">
        <f>IF(F50&lt;=0.005,0,MIN(ROUND(F50*(1+F$5),2),F$4+IF(F$3=$B50,('My Debts'!$B$4+SUMPRODUCT((C50:H50&lt;=0.005)*$C$4:$H$4)),0)))</f>
      </c>
      <c r="M50" s="17">
        <f>IF(G50&lt;=0.005,0,MIN(ROUND(G50*(1+G$5),2),G$4+IF(G$3=$B50,('My Debts'!$B$4+SUMPRODUCT((C50:H50&lt;=0.005)*$C$4:$H$4)),0)))</f>
      </c>
      <c r="N50" s="17">
        <f>IF(H50&lt;=0.005,0,MIN(ROUND(H50*(1+H$5),2),H$4+IF(H$3=$B50,('My Debts'!$B$4+SUMPRODUCT((C50:H50&lt;=0.005)*$C$4:$H$4)),0)))</f>
      </c>
      <c r="O50" s="18">
        <f>SUM(C50:H50)</f>
      </c>
      <c r="P50" s="19">
        <f>SUMPRODUCT(C50:H50,$C$5:$H$5)</f>
      </c>
    </row>
    <row r="51" spans="1:16" x14ac:dyDescent="0.25">
      <c r="A51">
        <v>45</v>
      </c>
      <c r="B51">
        <f>IFERROR(MINIFS($C$3:$H$3,C51:H51,"&gt;0.005"),"")</f>
      </c>
      <c r="C51" s="17">
        <f>MAX(0,ROUND(C50*(1+C$5)-I50,2))</f>
      </c>
      <c r="D51" s="17">
        <f>MAX(0,ROUND(D50*(1+D$5)-J50,2))</f>
      </c>
      <c r="E51" s="17">
        <f>MAX(0,ROUND(E50*(1+E$5)-K50,2))</f>
      </c>
      <c r="F51" s="17">
        <f>MAX(0,ROUND(F50*(1+F$5)-L50,2))</f>
      </c>
      <c r="G51" s="17">
        <f>MAX(0,ROUND(G50*(1+G$5)-M50,2))</f>
      </c>
      <c r="H51" s="17">
        <f>MAX(0,ROUND(H50*(1+H$5)-N50,2))</f>
      </c>
      <c r="I51" s="17">
        <f>IF(C51&lt;=0.005,0,MIN(ROUND(C51*(1+C$5),2),C$4+IF(C$3=$B51,('My Debts'!$B$4+SUMPRODUCT((C51:H51&lt;=0.005)*$C$4:$H$4)),0)))</f>
      </c>
      <c r="J51" s="17">
        <f>IF(D51&lt;=0.005,0,MIN(ROUND(D51*(1+D$5),2),D$4+IF(D$3=$B51,('My Debts'!$B$4+SUMPRODUCT((C51:H51&lt;=0.005)*$C$4:$H$4)),0)))</f>
      </c>
      <c r="K51" s="17">
        <f>IF(E51&lt;=0.005,0,MIN(ROUND(E51*(1+E$5),2),E$4+IF(E$3=$B51,('My Debts'!$B$4+SUMPRODUCT((C51:H51&lt;=0.005)*$C$4:$H$4)),0)))</f>
      </c>
      <c r="L51" s="17">
        <f>IF(F51&lt;=0.005,0,MIN(ROUND(F51*(1+F$5),2),F$4+IF(F$3=$B51,('My Debts'!$B$4+SUMPRODUCT((C51:H51&lt;=0.005)*$C$4:$H$4)),0)))</f>
      </c>
      <c r="M51" s="17">
        <f>IF(G51&lt;=0.005,0,MIN(ROUND(G51*(1+G$5),2),G$4+IF(G$3=$B51,('My Debts'!$B$4+SUMPRODUCT((C51:H51&lt;=0.005)*$C$4:$H$4)),0)))</f>
      </c>
      <c r="N51" s="17">
        <f>IF(H51&lt;=0.005,0,MIN(ROUND(H51*(1+H$5),2),H$4+IF(H$3=$B51,('My Debts'!$B$4+SUMPRODUCT((C51:H51&lt;=0.005)*$C$4:$H$4)),0)))</f>
      </c>
      <c r="O51" s="18">
        <f>SUM(C51:H51)</f>
      </c>
      <c r="P51" s="19">
        <f>SUMPRODUCT(C51:H51,$C$5:$H$5)</f>
      </c>
    </row>
    <row r="52" spans="1:16" x14ac:dyDescent="0.25">
      <c r="A52">
        <v>46</v>
      </c>
      <c r="B52">
        <f>IFERROR(MINIFS($C$3:$H$3,C52:H52,"&gt;0.005"),"")</f>
      </c>
      <c r="C52" s="17">
        <f>MAX(0,ROUND(C51*(1+C$5)-I51,2))</f>
      </c>
      <c r="D52" s="17">
        <f>MAX(0,ROUND(D51*(1+D$5)-J51,2))</f>
      </c>
      <c r="E52" s="17">
        <f>MAX(0,ROUND(E51*(1+E$5)-K51,2))</f>
      </c>
      <c r="F52" s="17">
        <f>MAX(0,ROUND(F51*(1+F$5)-L51,2))</f>
      </c>
      <c r="G52" s="17">
        <f>MAX(0,ROUND(G51*(1+G$5)-M51,2))</f>
      </c>
      <c r="H52" s="17">
        <f>MAX(0,ROUND(H51*(1+H$5)-N51,2))</f>
      </c>
      <c r="I52" s="17">
        <f>IF(C52&lt;=0.005,0,MIN(ROUND(C52*(1+C$5),2),C$4+IF(C$3=$B52,('My Debts'!$B$4+SUMPRODUCT((C52:H52&lt;=0.005)*$C$4:$H$4)),0)))</f>
      </c>
      <c r="J52" s="17">
        <f>IF(D52&lt;=0.005,0,MIN(ROUND(D52*(1+D$5),2),D$4+IF(D$3=$B52,('My Debts'!$B$4+SUMPRODUCT((C52:H52&lt;=0.005)*$C$4:$H$4)),0)))</f>
      </c>
      <c r="K52" s="17">
        <f>IF(E52&lt;=0.005,0,MIN(ROUND(E52*(1+E$5),2),E$4+IF(E$3=$B52,('My Debts'!$B$4+SUMPRODUCT((C52:H52&lt;=0.005)*$C$4:$H$4)),0)))</f>
      </c>
      <c r="L52" s="17">
        <f>IF(F52&lt;=0.005,0,MIN(ROUND(F52*(1+F$5),2),F$4+IF(F$3=$B52,('My Debts'!$B$4+SUMPRODUCT((C52:H52&lt;=0.005)*$C$4:$H$4)),0)))</f>
      </c>
      <c r="M52" s="17">
        <f>IF(G52&lt;=0.005,0,MIN(ROUND(G52*(1+G$5),2),G$4+IF(G$3=$B52,('My Debts'!$B$4+SUMPRODUCT((C52:H52&lt;=0.005)*$C$4:$H$4)),0)))</f>
      </c>
      <c r="N52" s="17">
        <f>IF(H52&lt;=0.005,0,MIN(ROUND(H52*(1+H$5),2),H$4+IF(H$3=$B52,('My Debts'!$B$4+SUMPRODUCT((C52:H52&lt;=0.005)*$C$4:$H$4)),0)))</f>
      </c>
      <c r="O52" s="18">
        <f>SUM(C52:H52)</f>
      </c>
      <c r="P52" s="19">
        <f>SUMPRODUCT(C52:H52,$C$5:$H$5)</f>
      </c>
    </row>
    <row r="53" spans="1:16" x14ac:dyDescent="0.25">
      <c r="A53">
        <v>47</v>
      </c>
      <c r="B53">
        <f>IFERROR(MINIFS($C$3:$H$3,C53:H53,"&gt;0.005"),"")</f>
      </c>
      <c r="C53" s="17">
        <f>MAX(0,ROUND(C52*(1+C$5)-I52,2))</f>
      </c>
      <c r="D53" s="17">
        <f>MAX(0,ROUND(D52*(1+D$5)-J52,2))</f>
      </c>
      <c r="E53" s="17">
        <f>MAX(0,ROUND(E52*(1+E$5)-K52,2))</f>
      </c>
      <c r="F53" s="17">
        <f>MAX(0,ROUND(F52*(1+F$5)-L52,2))</f>
      </c>
      <c r="G53" s="17">
        <f>MAX(0,ROUND(G52*(1+G$5)-M52,2))</f>
      </c>
      <c r="H53" s="17">
        <f>MAX(0,ROUND(H52*(1+H$5)-N52,2))</f>
      </c>
      <c r="I53" s="17">
        <f>IF(C53&lt;=0.005,0,MIN(ROUND(C53*(1+C$5),2),C$4+IF(C$3=$B53,('My Debts'!$B$4+SUMPRODUCT((C53:H53&lt;=0.005)*$C$4:$H$4)),0)))</f>
      </c>
      <c r="J53" s="17">
        <f>IF(D53&lt;=0.005,0,MIN(ROUND(D53*(1+D$5),2),D$4+IF(D$3=$B53,('My Debts'!$B$4+SUMPRODUCT((C53:H53&lt;=0.005)*$C$4:$H$4)),0)))</f>
      </c>
      <c r="K53" s="17">
        <f>IF(E53&lt;=0.005,0,MIN(ROUND(E53*(1+E$5),2),E$4+IF(E$3=$B53,('My Debts'!$B$4+SUMPRODUCT((C53:H53&lt;=0.005)*$C$4:$H$4)),0)))</f>
      </c>
      <c r="L53" s="17">
        <f>IF(F53&lt;=0.005,0,MIN(ROUND(F53*(1+F$5),2),F$4+IF(F$3=$B53,('My Debts'!$B$4+SUMPRODUCT((C53:H53&lt;=0.005)*$C$4:$H$4)),0)))</f>
      </c>
      <c r="M53" s="17">
        <f>IF(G53&lt;=0.005,0,MIN(ROUND(G53*(1+G$5),2),G$4+IF(G$3=$B53,('My Debts'!$B$4+SUMPRODUCT((C53:H53&lt;=0.005)*$C$4:$H$4)),0)))</f>
      </c>
      <c r="N53" s="17">
        <f>IF(H53&lt;=0.005,0,MIN(ROUND(H53*(1+H$5),2),H$4+IF(H$3=$B53,('My Debts'!$B$4+SUMPRODUCT((C53:H53&lt;=0.005)*$C$4:$H$4)),0)))</f>
      </c>
      <c r="O53" s="18">
        <f>SUM(C53:H53)</f>
      </c>
      <c r="P53" s="19">
        <f>SUMPRODUCT(C53:H53,$C$5:$H$5)</f>
      </c>
    </row>
    <row r="54" spans="1:16" x14ac:dyDescent="0.25">
      <c r="A54">
        <v>48</v>
      </c>
      <c r="B54">
        <f>IFERROR(MINIFS($C$3:$H$3,C54:H54,"&gt;0.005"),"")</f>
      </c>
      <c r="C54" s="17">
        <f>MAX(0,ROUND(C53*(1+C$5)-I53,2))</f>
      </c>
      <c r="D54" s="17">
        <f>MAX(0,ROUND(D53*(1+D$5)-J53,2))</f>
      </c>
      <c r="E54" s="17">
        <f>MAX(0,ROUND(E53*(1+E$5)-K53,2))</f>
      </c>
      <c r="F54" s="17">
        <f>MAX(0,ROUND(F53*(1+F$5)-L53,2))</f>
      </c>
      <c r="G54" s="17">
        <f>MAX(0,ROUND(G53*(1+G$5)-M53,2))</f>
      </c>
      <c r="H54" s="17">
        <f>MAX(0,ROUND(H53*(1+H$5)-N53,2))</f>
      </c>
      <c r="I54" s="17">
        <f>IF(C54&lt;=0.005,0,MIN(ROUND(C54*(1+C$5),2),C$4+IF(C$3=$B54,('My Debts'!$B$4+SUMPRODUCT((C54:H54&lt;=0.005)*$C$4:$H$4)),0)))</f>
      </c>
      <c r="J54" s="17">
        <f>IF(D54&lt;=0.005,0,MIN(ROUND(D54*(1+D$5),2),D$4+IF(D$3=$B54,('My Debts'!$B$4+SUMPRODUCT((C54:H54&lt;=0.005)*$C$4:$H$4)),0)))</f>
      </c>
      <c r="K54" s="17">
        <f>IF(E54&lt;=0.005,0,MIN(ROUND(E54*(1+E$5),2),E$4+IF(E$3=$B54,('My Debts'!$B$4+SUMPRODUCT((C54:H54&lt;=0.005)*$C$4:$H$4)),0)))</f>
      </c>
      <c r="L54" s="17">
        <f>IF(F54&lt;=0.005,0,MIN(ROUND(F54*(1+F$5),2),F$4+IF(F$3=$B54,('My Debts'!$B$4+SUMPRODUCT((C54:H54&lt;=0.005)*$C$4:$H$4)),0)))</f>
      </c>
      <c r="M54" s="17">
        <f>IF(G54&lt;=0.005,0,MIN(ROUND(G54*(1+G$5),2),G$4+IF(G$3=$B54,('My Debts'!$B$4+SUMPRODUCT((C54:H54&lt;=0.005)*$C$4:$H$4)),0)))</f>
      </c>
      <c r="N54" s="17">
        <f>IF(H54&lt;=0.005,0,MIN(ROUND(H54*(1+H$5),2),H$4+IF(H$3=$B54,('My Debts'!$B$4+SUMPRODUCT((C54:H54&lt;=0.005)*$C$4:$H$4)),0)))</f>
      </c>
      <c r="O54" s="18">
        <f>SUM(C54:H54)</f>
      </c>
      <c r="P54" s="19">
        <f>SUMPRODUCT(C54:H54,$C$5:$H$5)</f>
      </c>
    </row>
    <row r="55" spans="1:16" x14ac:dyDescent="0.25">
      <c r="A55">
        <v>49</v>
      </c>
      <c r="B55">
        <f>IFERROR(MINIFS($C$3:$H$3,C55:H55,"&gt;0.005"),"")</f>
      </c>
      <c r="C55" s="17">
        <f>MAX(0,ROUND(C54*(1+C$5)-I54,2))</f>
      </c>
      <c r="D55" s="17">
        <f>MAX(0,ROUND(D54*(1+D$5)-J54,2))</f>
      </c>
      <c r="E55" s="17">
        <f>MAX(0,ROUND(E54*(1+E$5)-K54,2))</f>
      </c>
      <c r="F55" s="17">
        <f>MAX(0,ROUND(F54*(1+F$5)-L54,2))</f>
      </c>
      <c r="G55" s="17">
        <f>MAX(0,ROUND(G54*(1+G$5)-M54,2))</f>
      </c>
      <c r="H55" s="17">
        <f>MAX(0,ROUND(H54*(1+H$5)-N54,2))</f>
      </c>
      <c r="I55" s="17">
        <f>IF(C55&lt;=0.005,0,MIN(ROUND(C55*(1+C$5),2),C$4+IF(C$3=$B55,('My Debts'!$B$4+SUMPRODUCT((C55:H55&lt;=0.005)*$C$4:$H$4)),0)))</f>
      </c>
      <c r="J55" s="17">
        <f>IF(D55&lt;=0.005,0,MIN(ROUND(D55*(1+D$5),2),D$4+IF(D$3=$B55,('My Debts'!$B$4+SUMPRODUCT((C55:H55&lt;=0.005)*$C$4:$H$4)),0)))</f>
      </c>
      <c r="K55" s="17">
        <f>IF(E55&lt;=0.005,0,MIN(ROUND(E55*(1+E$5),2),E$4+IF(E$3=$B55,('My Debts'!$B$4+SUMPRODUCT((C55:H55&lt;=0.005)*$C$4:$H$4)),0)))</f>
      </c>
      <c r="L55" s="17">
        <f>IF(F55&lt;=0.005,0,MIN(ROUND(F55*(1+F$5),2),F$4+IF(F$3=$B55,('My Debts'!$B$4+SUMPRODUCT((C55:H55&lt;=0.005)*$C$4:$H$4)),0)))</f>
      </c>
      <c r="M55" s="17">
        <f>IF(G55&lt;=0.005,0,MIN(ROUND(G55*(1+G$5),2),G$4+IF(G$3=$B55,('My Debts'!$B$4+SUMPRODUCT((C55:H55&lt;=0.005)*$C$4:$H$4)),0)))</f>
      </c>
      <c r="N55" s="17">
        <f>IF(H55&lt;=0.005,0,MIN(ROUND(H55*(1+H$5),2),H$4+IF(H$3=$B55,('My Debts'!$B$4+SUMPRODUCT((C55:H55&lt;=0.005)*$C$4:$H$4)),0)))</f>
      </c>
      <c r="O55" s="18">
        <f>SUM(C55:H55)</f>
      </c>
      <c r="P55" s="19">
        <f>SUMPRODUCT(C55:H55,$C$5:$H$5)</f>
      </c>
    </row>
    <row r="56" spans="1:16" x14ac:dyDescent="0.25">
      <c r="A56">
        <v>50</v>
      </c>
      <c r="B56">
        <f>IFERROR(MINIFS($C$3:$H$3,C56:H56,"&gt;0.005"),"")</f>
      </c>
      <c r="C56" s="17">
        <f>MAX(0,ROUND(C55*(1+C$5)-I55,2))</f>
      </c>
      <c r="D56" s="17">
        <f>MAX(0,ROUND(D55*(1+D$5)-J55,2))</f>
      </c>
      <c r="E56" s="17">
        <f>MAX(0,ROUND(E55*(1+E$5)-K55,2))</f>
      </c>
      <c r="F56" s="17">
        <f>MAX(0,ROUND(F55*(1+F$5)-L55,2))</f>
      </c>
      <c r="G56" s="17">
        <f>MAX(0,ROUND(G55*(1+G$5)-M55,2))</f>
      </c>
      <c r="H56" s="17">
        <f>MAX(0,ROUND(H55*(1+H$5)-N55,2))</f>
      </c>
      <c r="I56" s="17">
        <f>IF(C56&lt;=0.005,0,MIN(ROUND(C56*(1+C$5),2),C$4+IF(C$3=$B56,('My Debts'!$B$4+SUMPRODUCT((C56:H56&lt;=0.005)*$C$4:$H$4)),0)))</f>
      </c>
      <c r="J56" s="17">
        <f>IF(D56&lt;=0.005,0,MIN(ROUND(D56*(1+D$5),2),D$4+IF(D$3=$B56,('My Debts'!$B$4+SUMPRODUCT((C56:H56&lt;=0.005)*$C$4:$H$4)),0)))</f>
      </c>
      <c r="K56" s="17">
        <f>IF(E56&lt;=0.005,0,MIN(ROUND(E56*(1+E$5),2),E$4+IF(E$3=$B56,('My Debts'!$B$4+SUMPRODUCT((C56:H56&lt;=0.005)*$C$4:$H$4)),0)))</f>
      </c>
      <c r="L56" s="17">
        <f>IF(F56&lt;=0.005,0,MIN(ROUND(F56*(1+F$5),2),F$4+IF(F$3=$B56,('My Debts'!$B$4+SUMPRODUCT((C56:H56&lt;=0.005)*$C$4:$H$4)),0)))</f>
      </c>
      <c r="M56" s="17">
        <f>IF(G56&lt;=0.005,0,MIN(ROUND(G56*(1+G$5),2),G$4+IF(G$3=$B56,('My Debts'!$B$4+SUMPRODUCT((C56:H56&lt;=0.005)*$C$4:$H$4)),0)))</f>
      </c>
      <c r="N56" s="17">
        <f>IF(H56&lt;=0.005,0,MIN(ROUND(H56*(1+H$5),2),H$4+IF(H$3=$B56,('My Debts'!$B$4+SUMPRODUCT((C56:H56&lt;=0.005)*$C$4:$H$4)),0)))</f>
      </c>
      <c r="O56" s="18">
        <f>SUM(C56:H56)</f>
      </c>
      <c r="P56" s="19">
        <f>SUMPRODUCT(C56:H56,$C$5:$H$5)</f>
      </c>
    </row>
    <row r="57" spans="1:16" x14ac:dyDescent="0.25">
      <c r="A57">
        <v>51</v>
      </c>
      <c r="B57">
        <f>IFERROR(MINIFS($C$3:$H$3,C57:H57,"&gt;0.005"),"")</f>
      </c>
      <c r="C57" s="17">
        <f>MAX(0,ROUND(C56*(1+C$5)-I56,2))</f>
      </c>
      <c r="D57" s="17">
        <f>MAX(0,ROUND(D56*(1+D$5)-J56,2))</f>
      </c>
      <c r="E57" s="17">
        <f>MAX(0,ROUND(E56*(1+E$5)-K56,2))</f>
      </c>
      <c r="F57" s="17">
        <f>MAX(0,ROUND(F56*(1+F$5)-L56,2))</f>
      </c>
      <c r="G57" s="17">
        <f>MAX(0,ROUND(G56*(1+G$5)-M56,2))</f>
      </c>
      <c r="H57" s="17">
        <f>MAX(0,ROUND(H56*(1+H$5)-N56,2))</f>
      </c>
      <c r="I57" s="17">
        <f>IF(C57&lt;=0.005,0,MIN(ROUND(C57*(1+C$5),2),C$4+IF(C$3=$B57,('My Debts'!$B$4+SUMPRODUCT((C57:H57&lt;=0.005)*$C$4:$H$4)),0)))</f>
      </c>
      <c r="J57" s="17">
        <f>IF(D57&lt;=0.005,0,MIN(ROUND(D57*(1+D$5),2),D$4+IF(D$3=$B57,('My Debts'!$B$4+SUMPRODUCT((C57:H57&lt;=0.005)*$C$4:$H$4)),0)))</f>
      </c>
      <c r="K57" s="17">
        <f>IF(E57&lt;=0.005,0,MIN(ROUND(E57*(1+E$5),2),E$4+IF(E$3=$B57,('My Debts'!$B$4+SUMPRODUCT((C57:H57&lt;=0.005)*$C$4:$H$4)),0)))</f>
      </c>
      <c r="L57" s="17">
        <f>IF(F57&lt;=0.005,0,MIN(ROUND(F57*(1+F$5),2),F$4+IF(F$3=$B57,('My Debts'!$B$4+SUMPRODUCT((C57:H57&lt;=0.005)*$C$4:$H$4)),0)))</f>
      </c>
      <c r="M57" s="17">
        <f>IF(G57&lt;=0.005,0,MIN(ROUND(G57*(1+G$5),2),G$4+IF(G$3=$B57,('My Debts'!$B$4+SUMPRODUCT((C57:H57&lt;=0.005)*$C$4:$H$4)),0)))</f>
      </c>
      <c r="N57" s="17">
        <f>IF(H57&lt;=0.005,0,MIN(ROUND(H57*(1+H$5),2),H$4+IF(H$3=$B57,('My Debts'!$B$4+SUMPRODUCT((C57:H57&lt;=0.005)*$C$4:$H$4)),0)))</f>
      </c>
      <c r="O57" s="18">
        <f>SUM(C57:H57)</f>
      </c>
      <c r="P57" s="19">
        <f>SUMPRODUCT(C57:H57,$C$5:$H$5)</f>
      </c>
    </row>
    <row r="58" spans="1:16" x14ac:dyDescent="0.25">
      <c r="A58">
        <v>52</v>
      </c>
      <c r="B58">
        <f>IFERROR(MINIFS($C$3:$H$3,C58:H58,"&gt;0.005"),"")</f>
      </c>
      <c r="C58" s="17">
        <f>MAX(0,ROUND(C57*(1+C$5)-I57,2))</f>
      </c>
      <c r="D58" s="17">
        <f>MAX(0,ROUND(D57*(1+D$5)-J57,2))</f>
      </c>
      <c r="E58" s="17">
        <f>MAX(0,ROUND(E57*(1+E$5)-K57,2))</f>
      </c>
      <c r="F58" s="17">
        <f>MAX(0,ROUND(F57*(1+F$5)-L57,2))</f>
      </c>
      <c r="G58" s="17">
        <f>MAX(0,ROUND(G57*(1+G$5)-M57,2))</f>
      </c>
      <c r="H58" s="17">
        <f>MAX(0,ROUND(H57*(1+H$5)-N57,2))</f>
      </c>
      <c r="I58" s="17">
        <f>IF(C58&lt;=0.005,0,MIN(ROUND(C58*(1+C$5),2),C$4+IF(C$3=$B58,('My Debts'!$B$4+SUMPRODUCT((C58:H58&lt;=0.005)*$C$4:$H$4)),0)))</f>
      </c>
      <c r="J58" s="17">
        <f>IF(D58&lt;=0.005,0,MIN(ROUND(D58*(1+D$5),2),D$4+IF(D$3=$B58,('My Debts'!$B$4+SUMPRODUCT((C58:H58&lt;=0.005)*$C$4:$H$4)),0)))</f>
      </c>
      <c r="K58" s="17">
        <f>IF(E58&lt;=0.005,0,MIN(ROUND(E58*(1+E$5),2),E$4+IF(E$3=$B58,('My Debts'!$B$4+SUMPRODUCT((C58:H58&lt;=0.005)*$C$4:$H$4)),0)))</f>
      </c>
      <c r="L58" s="17">
        <f>IF(F58&lt;=0.005,0,MIN(ROUND(F58*(1+F$5),2),F$4+IF(F$3=$B58,('My Debts'!$B$4+SUMPRODUCT((C58:H58&lt;=0.005)*$C$4:$H$4)),0)))</f>
      </c>
      <c r="M58" s="17">
        <f>IF(G58&lt;=0.005,0,MIN(ROUND(G58*(1+G$5),2),G$4+IF(G$3=$B58,('My Debts'!$B$4+SUMPRODUCT((C58:H58&lt;=0.005)*$C$4:$H$4)),0)))</f>
      </c>
      <c r="N58" s="17">
        <f>IF(H58&lt;=0.005,0,MIN(ROUND(H58*(1+H$5),2),H$4+IF(H$3=$B58,('My Debts'!$B$4+SUMPRODUCT((C58:H58&lt;=0.005)*$C$4:$H$4)),0)))</f>
      </c>
      <c r="O58" s="18">
        <f>SUM(C58:H58)</f>
      </c>
      <c r="P58" s="19">
        <f>SUMPRODUCT(C58:H58,$C$5:$H$5)</f>
      </c>
    </row>
    <row r="59" spans="1:16" x14ac:dyDescent="0.25">
      <c r="A59">
        <v>53</v>
      </c>
      <c r="B59">
        <f>IFERROR(MINIFS($C$3:$H$3,C59:H59,"&gt;0.005"),"")</f>
      </c>
      <c r="C59" s="17">
        <f>MAX(0,ROUND(C58*(1+C$5)-I58,2))</f>
      </c>
      <c r="D59" s="17">
        <f>MAX(0,ROUND(D58*(1+D$5)-J58,2))</f>
      </c>
      <c r="E59" s="17">
        <f>MAX(0,ROUND(E58*(1+E$5)-K58,2))</f>
      </c>
      <c r="F59" s="17">
        <f>MAX(0,ROUND(F58*(1+F$5)-L58,2))</f>
      </c>
      <c r="G59" s="17">
        <f>MAX(0,ROUND(G58*(1+G$5)-M58,2))</f>
      </c>
      <c r="H59" s="17">
        <f>MAX(0,ROUND(H58*(1+H$5)-N58,2))</f>
      </c>
      <c r="I59" s="17">
        <f>IF(C59&lt;=0.005,0,MIN(ROUND(C59*(1+C$5),2),C$4+IF(C$3=$B59,('My Debts'!$B$4+SUMPRODUCT((C59:H59&lt;=0.005)*$C$4:$H$4)),0)))</f>
      </c>
      <c r="J59" s="17">
        <f>IF(D59&lt;=0.005,0,MIN(ROUND(D59*(1+D$5),2),D$4+IF(D$3=$B59,('My Debts'!$B$4+SUMPRODUCT((C59:H59&lt;=0.005)*$C$4:$H$4)),0)))</f>
      </c>
      <c r="K59" s="17">
        <f>IF(E59&lt;=0.005,0,MIN(ROUND(E59*(1+E$5),2),E$4+IF(E$3=$B59,('My Debts'!$B$4+SUMPRODUCT((C59:H59&lt;=0.005)*$C$4:$H$4)),0)))</f>
      </c>
      <c r="L59" s="17">
        <f>IF(F59&lt;=0.005,0,MIN(ROUND(F59*(1+F$5),2),F$4+IF(F$3=$B59,('My Debts'!$B$4+SUMPRODUCT((C59:H59&lt;=0.005)*$C$4:$H$4)),0)))</f>
      </c>
      <c r="M59" s="17">
        <f>IF(G59&lt;=0.005,0,MIN(ROUND(G59*(1+G$5),2),G$4+IF(G$3=$B59,('My Debts'!$B$4+SUMPRODUCT((C59:H59&lt;=0.005)*$C$4:$H$4)),0)))</f>
      </c>
      <c r="N59" s="17">
        <f>IF(H59&lt;=0.005,0,MIN(ROUND(H59*(1+H$5),2),H$4+IF(H$3=$B59,('My Debts'!$B$4+SUMPRODUCT((C59:H59&lt;=0.005)*$C$4:$H$4)),0)))</f>
      </c>
      <c r="O59" s="18">
        <f>SUM(C59:H59)</f>
      </c>
      <c r="P59" s="19">
        <f>SUMPRODUCT(C59:H59,$C$5:$H$5)</f>
      </c>
    </row>
    <row r="60" spans="1:16" x14ac:dyDescent="0.25">
      <c r="A60">
        <v>54</v>
      </c>
      <c r="B60">
        <f>IFERROR(MINIFS($C$3:$H$3,C60:H60,"&gt;0.005"),"")</f>
      </c>
      <c r="C60" s="17">
        <f>MAX(0,ROUND(C59*(1+C$5)-I59,2))</f>
      </c>
      <c r="D60" s="17">
        <f>MAX(0,ROUND(D59*(1+D$5)-J59,2))</f>
      </c>
      <c r="E60" s="17">
        <f>MAX(0,ROUND(E59*(1+E$5)-K59,2))</f>
      </c>
      <c r="F60" s="17">
        <f>MAX(0,ROUND(F59*(1+F$5)-L59,2))</f>
      </c>
      <c r="G60" s="17">
        <f>MAX(0,ROUND(G59*(1+G$5)-M59,2))</f>
      </c>
      <c r="H60" s="17">
        <f>MAX(0,ROUND(H59*(1+H$5)-N59,2))</f>
      </c>
      <c r="I60" s="17">
        <f>IF(C60&lt;=0.005,0,MIN(ROUND(C60*(1+C$5),2),C$4+IF(C$3=$B60,('My Debts'!$B$4+SUMPRODUCT((C60:H60&lt;=0.005)*$C$4:$H$4)),0)))</f>
      </c>
      <c r="J60" s="17">
        <f>IF(D60&lt;=0.005,0,MIN(ROUND(D60*(1+D$5),2),D$4+IF(D$3=$B60,('My Debts'!$B$4+SUMPRODUCT((C60:H60&lt;=0.005)*$C$4:$H$4)),0)))</f>
      </c>
      <c r="K60" s="17">
        <f>IF(E60&lt;=0.005,0,MIN(ROUND(E60*(1+E$5),2),E$4+IF(E$3=$B60,('My Debts'!$B$4+SUMPRODUCT((C60:H60&lt;=0.005)*$C$4:$H$4)),0)))</f>
      </c>
      <c r="L60" s="17">
        <f>IF(F60&lt;=0.005,0,MIN(ROUND(F60*(1+F$5),2),F$4+IF(F$3=$B60,('My Debts'!$B$4+SUMPRODUCT((C60:H60&lt;=0.005)*$C$4:$H$4)),0)))</f>
      </c>
      <c r="M60" s="17">
        <f>IF(G60&lt;=0.005,0,MIN(ROUND(G60*(1+G$5),2),G$4+IF(G$3=$B60,('My Debts'!$B$4+SUMPRODUCT((C60:H60&lt;=0.005)*$C$4:$H$4)),0)))</f>
      </c>
      <c r="N60" s="17">
        <f>IF(H60&lt;=0.005,0,MIN(ROUND(H60*(1+H$5),2),H$4+IF(H$3=$B60,('My Debts'!$B$4+SUMPRODUCT((C60:H60&lt;=0.005)*$C$4:$H$4)),0)))</f>
      </c>
      <c r="O60" s="18">
        <f>SUM(C60:H60)</f>
      </c>
      <c r="P60" s="19">
        <f>SUMPRODUCT(C60:H60,$C$5:$H$5)</f>
      </c>
    </row>
    <row r="61" spans="1:16" x14ac:dyDescent="0.25">
      <c r="A61">
        <v>55</v>
      </c>
      <c r="B61">
        <f>IFERROR(MINIFS($C$3:$H$3,C61:H61,"&gt;0.005"),"")</f>
      </c>
      <c r="C61" s="17">
        <f>MAX(0,ROUND(C60*(1+C$5)-I60,2))</f>
      </c>
      <c r="D61" s="17">
        <f>MAX(0,ROUND(D60*(1+D$5)-J60,2))</f>
      </c>
      <c r="E61" s="17">
        <f>MAX(0,ROUND(E60*(1+E$5)-K60,2))</f>
      </c>
      <c r="F61" s="17">
        <f>MAX(0,ROUND(F60*(1+F$5)-L60,2))</f>
      </c>
      <c r="G61" s="17">
        <f>MAX(0,ROUND(G60*(1+G$5)-M60,2))</f>
      </c>
      <c r="H61" s="17">
        <f>MAX(0,ROUND(H60*(1+H$5)-N60,2))</f>
      </c>
      <c r="I61" s="17">
        <f>IF(C61&lt;=0.005,0,MIN(ROUND(C61*(1+C$5),2),C$4+IF(C$3=$B61,('My Debts'!$B$4+SUMPRODUCT((C61:H61&lt;=0.005)*$C$4:$H$4)),0)))</f>
      </c>
      <c r="J61" s="17">
        <f>IF(D61&lt;=0.005,0,MIN(ROUND(D61*(1+D$5),2),D$4+IF(D$3=$B61,('My Debts'!$B$4+SUMPRODUCT((C61:H61&lt;=0.005)*$C$4:$H$4)),0)))</f>
      </c>
      <c r="K61" s="17">
        <f>IF(E61&lt;=0.005,0,MIN(ROUND(E61*(1+E$5),2),E$4+IF(E$3=$B61,('My Debts'!$B$4+SUMPRODUCT((C61:H61&lt;=0.005)*$C$4:$H$4)),0)))</f>
      </c>
      <c r="L61" s="17">
        <f>IF(F61&lt;=0.005,0,MIN(ROUND(F61*(1+F$5),2),F$4+IF(F$3=$B61,('My Debts'!$B$4+SUMPRODUCT((C61:H61&lt;=0.005)*$C$4:$H$4)),0)))</f>
      </c>
      <c r="M61" s="17">
        <f>IF(G61&lt;=0.005,0,MIN(ROUND(G61*(1+G$5),2),G$4+IF(G$3=$B61,('My Debts'!$B$4+SUMPRODUCT((C61:H61&lt;=0.005)*$C$4:$H$4)),0)))</f>
      </c>
      <c r="N61" s="17">
        <f>IF(H61&lt;=0.005,0,MIN(ROUND(H61*(1+H$5),2),H$4+IF(H$3=$B61,('My Debts'!$B$4+SUMPRODUCT((C61:H61&lt;=0.005)*$C$4:$H$4)),0)))</f>
      </c>
      <c r="O61" s="18">
        <f>SUM(C61:H61)</f>
      </c>
      <c r="P61" s="19">
        <f>SUMPRODUCT(C61:H61,$C$5:$H$5)</f>
      </c>
    </row>
    <row r="62" spans="1:16" x14ac:dyDescent="0.25">
      <c r="A62">
        <v>56</v>
      </c>
      <c r="B62">
        <f>IFERROR(MINIFS($C$3:$H$3,C62:H62,"&gt;0.005"),"")</f>
      </c>
      <c r="C62" s="17">
        <f>MAX(0,ROUND(C61*(1+C$5)-I61,2))</f>
      </c>
      <c r="D62" s="17">
        <f>MAX(0,ROUND(D61*(1+D$5)-J61,2))</f>
      </c>
      <c r="E62" s="17">
        <f>MAX(0,ROUND(E61*(1+E$5)-K61,2))</f>
      </c>
      <c r="F62" s="17">
        <f>MAX(0,ROUND(F61*(1+F$5)-L61,2))</f>
      </c>
      <c r="G62" s="17">
        <f>MAX(0,ROUND(G61*(1+G$5)-M61,2))</f>
      </c>
      <c r="H62" s="17">
        <f>MAX(0,ROUND(H61*(1+H$5)-N61,2))</f>
      </c>
      <c r="I62" s="17">
        <f>IF(C62&lt;=0.005,0,MIN(ROUND(C62*(1+C$5),2),C$4+IF(C$3=$B62,('My Debts'!$B$4+SUMPRODUCT((C62:H62&lt;=0.005)*$C$4:$H$4)),0)))</f>
      </c>
      <c r="J62" s="17">
        <f>IF(D62&lt;=0.005,0,MIN(ROUND(D62*(1+D$5),2),D$4+IF(D$3=$B62,('My Debts'!$B$4+SUMPRODUCT((C62:H62&lt;=0.005)*$C$4:$H$4)),0)))</f>
      </c>
      <c r="K62" s="17">
        <f>IF(E62&lt;=0.005,0,MIN(ROUND(E62*(1+E$5),2),E$4+IF(E$3=$B62,('My Debts'!$B$4+SUMPRODUCT((C62:H62&lt;=0.005)*$C$4:$H$4)),0)))</f>
      </c>
      <c r="L62" s="17">
        <f>IF(F62&lt;=0.005,0,MIN(ROUND(F62*(1+F$5),2),F$4+IF(F$3=$B62,('My Debts'!$B$4+SUMPRODUCT((C62:H62&lt;=0.005)*$C$4:$H$4)),0)))</f>
      </c>
      <c r="M62" s="17">
        <f>IF(G62&lt;=0.005,0,MIN(ROUND(G62*(1+G$5),2),G$4+IF(G$3=$B62,('My Debts'!$B$4+SUMPRODUCT((C62:H62&lt;=0.005)*$C$4:$H$4)),0)))</f>
      </c>
      <c r="N62" s="17">
        <f>IF(H62&lt;=0.005,0,MIN(ROUND(H62*(1+H$5),2),H$4+IF(H$3=$B62,('My Debts'!$B$4+SUMPRODUCT((C62:H62&lt;=0.005)*$C$4:$H$4)),0)))</f>
      </c>
      <c r="O62" s="18">
        <f>SUM(C62:H62)</f>
      </c>
      <c r="P62" s="19">
        <f>SUMPRODUCT(C62:H62,$C$5:$H$5)</f>
      </c>
    </row>
    <row r="63" spans="1:16" x14ac:dyDescent="0.25">
      <c r="A63">
        <v>57</v>
      </c>
      <c r="B63">
        <f>IFERROR(MINIFS($C$3:$H$3,C63:H63,"&gt;0.005"),"")</f>
      </c>
      <c r="C63" s="17">
        <f>MAX(0,ROUND(C62*(1+C$5)-I62,2))</f>
      </c>
      <c r="D63" s="17">
        <f>MAX(0,ROUND(D62*(1+D$5)-J62,2))</f>
      </c>
      <c r="E63" s="17">
        <f>MAX(0,ROUND(E62*(1+E$5)-K62,2))</f>
      </c>
      <c r="F63" s="17">
        <f>MAX(0,ROUND(F62*(1+F$5)-L62,2))</f>
      </c>
      <c r="G63" s="17">
        <f>MAX(0,ROUND(G62*(1+G$5)-M62,2))</f>
      </c>
      <c r="H63" s="17">
        <f>MAX(0,ROUND(H62*(1+H$5)-N62,2))</f>
      </c>
      <c r="I63" s="17">
        <f>IF(C63&lt;=0.005,0,MIN(ROUND(C63*(1+C$5),2),C$4+IF(C$3=$B63,('My Debts'!$B$4+SUMPRODUCT((C63:H63&lt;=0.005)*$C$4:$H$4)),0)))</f>
      </c>
      <c r="J63" s="17">
        <f>IF(D63&lt;=0.005,0,MIN(ROUND(D63*(1+D$5),2),D$4+IF(D$3=$B63,('My Debts'!$B$4+SUMPRODUCT((C63:H63&lt;=0.005)*$C$4:$H$4)),0)))</f>
      </c>
      <c r="K63" s="17">
        <f>IF(E63&lt;=0.005,0,MIN(ROUND(E63*(1+E$5),2),E$4+IF(E$3=$B63,('My Debts'!$B$4+SUMPRODUCT((C63:H63&lt;=0.005)*$C$4:$H$4)),0)))</f>
      </c>
      <c r="L63" s="17">
        <f>IF(F63&lt;=0.005,0,MIN(ROUND(F63*(1+F$5),2),F$4+IF(F$3=$B63,('My Debts'!$B$4+SUMPRODUCT((C63:H63&lt;=0.005)*$C$4:$H$4)),0)))</f>
      </c>
      <c r="M63" s="17">
        <f>IF(G63&lt;=0.005,0,MIN(ROUND(G63*(1+G$5),2),G$4+IF(G$3=$B63,('My Debts'!$B$4+SUMPRODUCT((C63:H63&lt;=0.005)*$C$4:$H$4)),0)))</f>
      </c>
      <c r="N63" s="17">
        <f>IF(H63&lt;=0.005,0,MIN(ROUND(H63*(1+H$5),2),H$4+IF(H$3=$B63,('My Debts'!$B$4+SUMPRODUCT((C63:H63&lt;=0.005)*$C$4:$H$4)),0)))</f>
      </c>
      <c r="O63" s="18">
        <f>SUM(C63:H63)</f>
      </c>
      <c r="P63" s="19">
        <f>SUMPRODUCT(C63:H63,$C$5:$H$5)</f>
      </c>
    </row>
    <row r="64" spans="1:16" x14ac:dyDescent="0.25">
      <c r="A64">
        <v>58</v>
      </c>
      <c r="B64">
        <f>IFERROR(MINIFS($C$3:$H$3,C64:H64,"&gt;0.005"),"")</f>
      </c>
      <c r="C64" s="17">
        <f>MAX(0,ROUND(C63*(1+C$5)-I63,2))</f>
      </c>
      <c r="D64" s="17">
        <f>MAX(0,ROUND(D63*(1+D$5)-J63,2))</f>
      </c>
      <c r="E64" s="17">
        <f>MAX(0,ROUND(E63*(1+E$5)-K63,2))</f>
      </c>
      <c r="F64" s="17">
        <f>MAX(0,ROUND(F63*(1+F$5)-L63,2))</f>
      </c>
      <c r="G64" s="17">
        <f>MAX(0,ROUND(G63*(1+G$5)-M63,2))</f>
      </c>
      <c r="H64" s="17">
        <f>MAX(0,ROUND(H63*(1+H$5)-N63,2))</f>
      </c>
      <c r="I64" s="17">
        <f>IF(C64&lt;=0.005,0,MIN(ROUND(C64*(1+C$5),2),C$4+IF(C$3=$B64,('My Debts'!$B$4+SUMPRODUCT((C64:H64&lt;=0.005)*$C$4:$H$4)),0)))</f>
      </c>
      <c r="J64" s="17">
        <f>IF(D64&lt;=0.005,0,MIN(ROUND(D64*(1+D$5),2),D$4+IF(D$3=$B64,('My Debts'!$B$4+SUMPRODUCT((C64:H64&lt;=0.005)*$C$4:$H$4)),0)))</f>
      </c>
      <c r="K64" s="17">
        <f>IF(E64&lt;=0.005,0,MIN(ROUND(E64*(1+E$5),2),E$4+IF(E$3=$B64,('My Debts'!$B$4+SUMPRODUCT((C64:H64&lt;=0.005)*$C$4:$H$4)),0)))</f>
      </c>
      <c r="L64" s="17">
        <f>IF(F64&lt;=0.005,0,MIN(ROUND(F64*(1+F$5),2),F$4+IF(F$3=$B64,('My Debts'!$B$4+SUMPRODUCT((C64:H64&lt;=0.005)*$C$4:$H$4)),0)))</f>
      </c>
      <c r="M64" s="17">
        <f>IF(G64&lt;=0.005,0,MIN(ROUND(G64*(1+G$5),2),G$4+IF(G$3=$B64,('My Debts'!$B$4+SUMPRODUCT((C64:H64&lt;=0.005)*$C$4:$H$4)),0)))</f>
      </c>
      <c r="N64" s="17">
        <f>IF(H64&lt;=0.005,0,MIN(ROUND(H64*(1+H$5),2),H$4+IF(H$3=$B64,('My Debts'!$B$4+SUMPRODUCT((C64:H64&lt;=0.005)*$C$4:$H$4)),0)))</f>
      </c>
      <c r="O64" s="18">
        <f>SUM(C64:H64)</f>
      </c>
      <c r="P64" s="19">
        <f>SUMPRODUCT(C64:H64,$C$5:$H$5)</f>
      </c>
    </row>
    <row r="65" spans="1:16" x14ac:dyDescent="0.25">
      <c r="A65">
        <v>59</v>
      </c>
      <c r="B65">
        <f>IFERROR(MINIFS($C$3:$H$3,C65:H65,"&gt;0.005"),"")</f>
      </c>
      <c r="C65" s="17">
        <f>MAX(0,ROUND(C64*(1+C$5)-I64,2))</f>
      </c>
      <c r="D65" s="17">
        <f>MAX(0,ROUND(D64*(1+D$5)-J64,2))</f>
      </c>
      <c r="E65" s="17">
        <f>MAX(0,ROUND(E64*(1+E$5)-K64,2))</f>
      </c>
      <c r="F65" s="17">
        <f>MAX(0,ROUND(F64*(1+F$5)-L64,2))</f>
      </c>
      <c r="G65" s="17">
        <f>MAX(0,ROUND(G64*(1+G$5)-M64,2))</f>
      </c>
      <c r="H65" s="17">
        <f>MAX(0,ROUND(H64*(1+H$5)-N64,2))</f>
      </c>
      <c r="I65" s="17">
        <f>IF(C65&lt;=0.005,0,MIN(ROUND(C65*(1+C$5),2),C$4+IF(C$3=$B65,('My Debts'!$B$4+SUMPRODUCT((C65:H65&lt;=0.005)*$C$4:$H$4)),0)))</f>
      </c>
      <c r="J65" s="17">
        <f>IF(D65&lt;=0.005,0,MIN(ROUND(D65*(1+D$5),2),D$4+IF(D$3=$B65,('My Debts'!$B$4+SUMPRODUCT((C65:H65&lt;=0.005)*$C$4:$H$4)),0)))</f>
      </c>
      <c r="K65" s="17">
        <f>IF(E65&lt;=0.005,0,MIN(ROUND(E65*(1+E$5),2),E$4+IF(E$3=$B65,('My Debts'!$B$4+SUMPRODUCT((C65:H65&lt;=0.005)*$C$4:$H$4)),0)))</f>
      </c>
      <c r="L65" s="17">
        <f>IF(F65&lt;=0.005,0,MIN(ROUND(F65*(1+F$5),2),F$4+IF(F$3=$B65,('My Debts'!$B$4+SUMPRODUCT((C65:H65&lt;=0.005)*$C$4:$H$4)),0)))</f>
      </c>
      <c r="M65" s="17">
        <f>IF(G65&lt;=0.005,0,MIN(ROUND(G65*(1+G$5),2),G$4+IF(G$3=$B65,('My Debts'!$B$4+SUMPRODUCT((C65:H65&lt;=0.005)*$C$4:$H$4)),0)))</f>
      </c>
      <c r="N65" s="17">
        <f>IF(H65&lt;=0.005,0,MIN(ROUND(H65*(1+H$5),2),H$4+IF(H$3=$B65,('My Debts'!$B$4+SUMPRODUCT((C65:H65&lt;=0.005)*$C$4:$H$4)),0)))</f>
      </c>
      <c r="O65" s="18">
        <f>SUM(C65:H65)</f>
      </c>
      <c r="P65" s="19">
        <f>SUMPRODUCT(C65:H65,$C$5:$H$5)</f>
      </c>
    </row>
    <row r="66" spans="1:16" x14ac:dyDescent="0.25">
      <c r="A66">
        <v>60</v>
      </c>
      <c r="B66">
        <f>IFERROR(MINIFS($C$3:$H$3,C66:H66,"&gt;0.005"),"")</f>
      </c>
      <c r="C66" s="17">
        <f>MAX(0,ROUND(C65*(1+C$5)-I65,2))</f>
      </c>
      <c r="D66" s="17">
        <f>MAX(0,ROUND(D65*(1+D$5)-J65,2))</f>
      </c>
      <c r="E66" s="17">
        <f>MAX(0,ROUND(E65*(1+E$5)-K65,2))</f>
      </c>
      <c r="F66" s="17">
        <f>MAX(0,ROUND(F65*(1+F$5)-L65,2))</f>
      </c>
      <c r="G66" s="17">
        <f>MAX(0,ROUND(G65*(1+G$5)-M65,2))</f>
      </c>
      <c r="H66" s="17">
        <f>MAX(0,ROUND(H65*(1+H$5)-N65,2))</f>
      </c>
      <c r="I66" s="17">
        <f>IF(C66&lt;=0.005,0,MIN(ROUND(C66*(1+C$5),2),C$4+IF(C$3=$B66,('My Debts'!$B$4+SUMPRODUCT((C66:H66&lt;=0.005)*$C$4:$H$4)),0)))</f>
      </c>
      <c r="J66" s="17">
        <f>IF(D66&lt;=0.005,0,MIN(ROUND(D66*(1+D$5),2),D$4+IF(D$3=$B66,('My Debts'!$B$4+SUMPRODUCT((C66:H66&lt;=0.005)*$C$4:$H$4)),0)))</f>
      </c>
      <c r="K66" s="17">
        <f>IF(E66&lt;=0.005,0,MIN(ROUND(E66*(1+E$5),2),E$4+IF(E$3=$B66,('My Debts'!$B$4+SUMPRODUCT((C66:H66&lt;=0.005)*$C$4:$H$4)),0)))</f>
      </c>
      <c r="L66" s="17">
        <f>IF(F66&lt;=0.005,0,MIN(ROUND(F66*(1+F$5),2),F$4+IF(F$3=$B66,('My Debts'!$B$4+SUMPRODUCT((C66:H66&lt;=0.005)*$C$4:$H$4)),0)))</f>
      </c>
      <c r="M66" s="17">
        <f>IF(G66&lt;=0.005,0,MIN(ROUND(G66*(1+G$5),2),G$4+IF(G$3=$B66,('My Debts'!$B$4+SUMPRODUCT((C66:H66&lt;=0.005)*$C$4:$H$4)),0)))</f>
      </c>
      <c r="N66" s="17">
        <f>IF(H66&lt;=0.005,0,MIN(ROUND(H66*(1+H$5),2),H$4+IF(H$3=$B66,('My Debts'!$B$4+SUMPRODUCT((C66:H66&lt;=0.005)*$C$4:$H$4)),0)))</f>
      </c>
      <c r="O66" s="18">
        <f>SUM(C66:H66)</f>
      </c>
      <c r="P66" s="19">
        <f>SUMPRODUCT(C66:H66,$C$5:$H$5)</f>
      </c>
    </row>
    <row r="67" spans="1:16" x14ac:dyDescent="0.25">
      <c r="A67">
        <v>61</v>
      </c>
      <c r="B67">
        <f>IFERROR(MINIFS($C$3:$H$3,C67:H67,"&gt;0.005"),"")</f>
      </c>
      <c r="C67" s="17">
        <f>MAX(0,ROUND(C66*(1+C$5)-I66,2))</f>
      </c>
      <c r="D67" s="17">
        <f>MAX(0,ROUND(D66*(1+D$5)-J66,2))</f>
      </c>
      <c r="E67" s="17">
        <f>MAX(0,ROUND(E66*(1+E$5)-K66,2))</f>
      </c>
      <c r="F67" s="17">
        <f>MAX(0,ROUND(F66*(1+F$5)-L66,2))</f>
      </c>
      <c r="G67" s="17">
        <f>MAX(0,ROUND(G66*(1+G$5)-M66,2))</f>
      </c>
      <c r="H67" s="17">
        <f>MAX(0,ROUND(H66*(1+H$5)-N66,2))</f>
      </c>
      <c r="I67" s="17">
        <f>IF(C67&lt;=0.005,0,MIN(ROUND(C67*(1+C$5),2),C$4+IF(C$3=$B67,('My Debts'!$B$4+SUMPRODUCT((C67:H67&lt;=0.005)*$C$4:$H$4)),0)))</f>
      </c>
      <c r="J67" s="17">
        <f>IF(D67&lt;=0.005,0,MIN(ROUND(D67*(1+D$5),2),D$4+IF(D$3=$B67,('My Debts'!$B$4+SUMPRODUCT((C67:H67&lt;=0.005)*$C$4:$H$4)),0)))</f>
      </c>
      <c r="K67" s="17">
        <f>IF(E67&lt;=0.005,0,MIN(ROUND(E67*(1+E$5),2),E$4+IF(E$3=$B67,('My Debts'!$B$4+SUMPRODUCT((C67:H67&lt;=0.005)*$C$4:$H$4)),0)))</f>
      </c>
      <c r="L67" s="17">
        <f>IF(F67&lt;=0.005,0,MIN(ROUND(F67*(1+F$5),2),F$4+IF(F$3=$B67,('My Debts'!$B$4+SUMPRODUCT((C67:H67&lt;=0.005)*$C$4:$H$4)),0)))</f>
      </c>
      <c r="M67" s="17">
        <f>IF(G67&lt;=0.005,0,MIN(ROUND(G67*(1+G$5),2),G$4+IF(G$3=$B67,('My Debts'!$B$4+SUMPRODUCT((C67:H67&lt;=0.005)*$C$4:$H$4)),0)))</f>
      </c>
      <c r="N67" s="17">
        <f>IF(H67&lt;=0.005,0,MIN(ROUND(H67*(1+H$5),2),H$4+IF(H$3=$B67,('My Debts'!$B$4+SUMPRODUCT((C67:H67&lt;=0.005)*$C$4:$H$4)),0)))</f>
      </c>
      <c r="O67" s="18">
        <f>SUM(C67:H67)</f>
      </c>
      <c r="P67" s="19">
        <f>SUMPRODUCT(C67:H67,$C$5:$H$5)</f>
      </c>
    </row>
    <row r="68" spans="1:16" x14ac:dyDescent="0.25">
      <c r="A68">
        <v>62</v>
      </c>
      <c r="B68">
        <f>IFERROR(MINIFS($C$3:$H$3,C68:H68,"&gt;0.005"),"")</f>
      </c>
      <c r="C68" s="17">
        <f>MAX(0,ROUND(C67*(1+C$5)-I67,2))</f>
      </c>
      <c r="D68" s="17">
        <f>MAX(0,ROUND(D67*(1+D$5)-J67,2))</f>
      </c>
      <c r="E68" s="17">
        <f>MAX(0,ROUND(E67*(1+E$5)-K67,2))</f>
      </c>
      <c r="F68" s="17">
        <f>MAX(0,ROUND(F67*(1+F$5)-L67,2))</f>
      </c>
      <c r="G68" s="17">
        <f>MAX(0,ROUND(G67*(1+G$5)-M67,2))</f>
      </c>
      <c r="H68" s="17">
        <f>MAX(0,ROUND(H67*(1+H$5)-N67,2))</f>
      </c>
      <c r="I68" s="17">
        <f>IF(C68&lt;=0.005,0,MIN(ROUND(C68*(1+C$5),2),C$4+IF(C$3=$B68,('My Debts'!$B$4+SUMPRODUCT((C68:H68&lt;=0.005)*$C$4:$H$4)),0)))</f>
      </c>
      <c r="J68" s="17">
        <f>IF(D68&lt;=0.005,0,MIN(ROUND(D68*(1+D$5),2),D$4+IF(D$3=$B68,('My Debts'!$B$4+SUMPRODUCT((C68:H68&lt;=0.005)*$C$4:$H$4)),0)))</f>
      </c>
      <c r="K68" s="17">
        <f>IF(E68&lt;=0.005,0,MIN(ROUND(E68*(1+E$5),2),E$4+IF(E$3=$B68,('My Debts'!$B$4+SUMPRODUCT((C68:H68&lt;=0.005)*$C$4:$H$4)),0)))</f>
      </c>
      <c r="L68" s="17">
        <f>IF(F68&lt;=0.005,0,MIN(ROUND(F68*(1+F$5),2),F$4+IF(F$3=$B68,('My Debts'!$B$4+SUMPRODUCT((C68:H68&lt;=0.005)*$C$4:$H$4)),0)))</f>
      </c>
      <c r="M68" s="17">
        <f>IF(G68&lt;=0.005,0,MIN(ROUND(G68*(1+G$5),2),G$4+IF(G$3=$B68,('My Debts'!$B$4+SUMPRODUCT((C68:H68&lt;=0.005)*$C$4:$H$4)),0)))</f>
      </c>
      <c r="N68" s="17">
        <f>IF(H68&lt;=0.005,0,MIN(ROUND(H68*(1+H$5),2),H$4+IF(H$3=$B68,('My Debts'!$B$4+SUMPRODUCT((C68:H68&lt;=0.005)*$C$4:$H$4)),0)))</f>
      </c>
      <c r="O68" s="18">
        <f>SUM(C68:H68)</f>
      </c>
      <c r="P68" s="19">
        <f>SUMPRODUCT(C68:H68,$C$5:$H$5)</f>
      </c>
    </row>
    <row r="69" spans="1:16" x14ac:dyDescent="0.25">
      <c r="A69">
        <v>63</v>
      </c>
      <c r="B69">
        <f>IFERROR(MINIFS($C$3:$H$3,C69:H69,"&gt;0.005"),"")</f>
      </c>
      <c r="C69" s="17">
        <f>MAX(0,ROUND(C68*(1+C$5)-I68,2))</f>
      </c>
      <c r="D69" s="17">
        <f>MAX(0,ROUND(D68*(1+D$5)-J68,2))</f>
      </c>
      <c r="E69" s="17">
        <f>MAX(0,ROUND(E68*(1+E$5)-K68,2))</f>
      </c>
      <c r="F69" s="17">
        <f>MAX(0,ROUND(F68*(1+F$5)-L68,2))</f>
      </c>
      <c r="G69" s="17">
        <f>MAX(0,ROUND(G68*(1+G$5)-M68,2))</f>
      </c>
      <c r="H69" s="17">
        <f>MAX(0,ROUND(H68*(1+H$5)-N68,2))</f>
      </c>
      <c r="I69" s="17">
        <f>IF(C69&lt;=0.005,0,MIN(ROUND(C69*(1+C$5),2),C$4+IF(C$3=$B69,('My Debts'!$B$4+SUMPRODUCT((C69:H69&lt;=0.005)*$C$4:$H$4)),0)))</f>
      </c>
      <c r="J69" s="17">
        <f>IF(D69&lt;=0.005,0,MIN(ROUND(D69*(1+D$5),2),D$4+IF(D$3=$B69,('My Debts'!$B$4+SUMPRODUCT((C69:H69&lt;=0.005)*$C$4:$H$4)),0)))</f>
      </c>
      <c r="K69" s="17">
        <f>IF(E69&lt;=0.005,0,MIN(ROUND(E69*(1+E$5),2),E$4+IF(E$3=$B69,('My Debts'!$B$4+SUMPRODUCT((C69:H69&lt;=0.005)*$C$4:$H$4)),0)))</f>
      </c>
      <c r="L69" s="17">
        <f>IF(F69&lt;=0.005,0,MIN(ROUND(F69*(1+F$5),2),F$4+IF(F$3=$B69,('My Debts'!$B$4+SUMPRODUCT((C69:H69&lt;=0.005)*$C$4:$H$4)),0)))</f>
      </c>
      <c r="M69" s="17">
        <f>IF(G69&lt;=0.005,0,MIN(ROUND(G69*(1+G$5),2),G$4+IF(G$3=$B69,('My Debts'!$B$4+SUMPRODUCT((C69:H69&lt;=0.005)*$C$4:$H$4)),0)))</f>
      </c>
      <c r="N69" s="17">
        <f>IF(H69&lt;=0.005,0,MIN(ROUND(H69*(1+H$5),2),H$4+IF(H$3=$B69,('My Debts'!$B$4+SUMPRODUCT((C69:H69&lt;=0.005)*$C$4:$H$4)),0)))</f>
      </c>
      <c r="O69" s="18">
        <f>SUM(C69:H69)</f>
      </c>
      <c r="P69" s="19">
        <f>SUMPRODUCT(C69:H69,$C$5:$H$5)</f>
      </c>
    </row>
    <row r="70" spans="1:16" x14ac:dyDescent="0.25">
      <c r="A70">
        <v>64</v>
      </c>
      <c r="B70">
        <f>IFERROR(MINIFS($C$3:$H$3,C70:H70,"&gt;0.005"),"")</f>
      </c>
      <c r="C70" s="17">
        <f>MAX(0,ROUND(C69*(1+C$5)-I69,2))</f>
      </c>
      <c r="D70" s="17">
        <f>MAX(0,ROUND(D69*(1+D$5)-J69,2))</f>
      </c>
      <c r="E70" s="17">
        <f>MAX(0,ROUND(E69*(1+E$5)-K69,2))</f>
      </c>
      <c r="F70" s="17">
        <f>MAX(0,ROUND(F69*(1+F$5)-L69,2))</f>
      </c>
      <c r="G70" s="17">
        <f>MAX(0,ROUND(G69*(1+G$5)-M69,2))</f>
      </c>
      <c r="H70" s="17">
        <f>MAX(0,ROUND(H69*(1+H$5)-N69,2))</f>
      </c>
      <c r="I70" s="17">
        <f>IF(C70&lt;=0.005,0,MIN(ROUND(C70*(1+C$5),2),C$4+IF(C$3=$B70,('My Debts'!$B$4+SUMPRODUCT((C70:H70&lt;=0.005)*$C$4:$H$4)),0)))</f>
      </c>
      <c r="J70" s="17">
        <f>IF(D70&lt;=0.005,0,MIN(ROUND(D70*(1+D$5),2),D$4+IF(D$3=$B70,('My Debts'!$B$4+SUMPRODUCT((C70:H70&lt;=0.005)*$C$4:$H$4)),0)))</f>
      </c>
      <c r="K70" s="17">
        <f>IF(E70&lt;=0.005,0,MIN(ROUND(E70*(1+E$5),2),E$4+IF(E$3=$B70,('My Debts'!$B$4+SUMPRODUCT((C70:H70&lt;=0.005)*$C$4:$H$4)),0)))</f>
      </c>
      <c r="L70" s="17">
        <f>IF(F70&lt;=0.005,0,MIN(ROUND(F70*(1+F$5),2),F$4+IF(F$3=$B70,('My Debts'!$B$4+SUMPRODUCT((C70:H70&lt;=0.005)*$C$4:$H$4)),0)))</f>
      </c>
      <c r="M70" s="17">
        <f>IF(G70&lt;=0.005,0,MIN(ROUND(G70*(1+G$5),2),G$4+IF(G$3=$B70,('My Debts'!$B$4+SUMPRODUCT((C70:H70&lt;=0.005)*$C$4:$H$4)),0)))</f>
      </c>
      <c r="N70" s="17">
        <f>IF(H70&lt;=0.005,0,MIN(ROUND(H70*(1+H$5),2),H$4+IF(H$3=$B70,('My Debts'!$B$4+SUMPRODUCT((C70:H70&lt;=0.005)*$C$4:$H$4)),0)))</f>
      </c>
      <c r="O70" s="18">
        <f>SUM(C70:H70)</f>
      </c>
      <c r="P70" s="19">
        <f>SUMPRODUCT(C70:H70,$C$5:$H$5)</f>
      </c>
    </row>
    <row r="71" spans="1:16" x14ac:dyDescent="0.25">
      <c r="A71">
        <v>65</v>
      </c>
      <c r="B71">
        <f>IFERROR(MINIFS($C$3:$H$3,C71:H71,"&gt;0.005"),"")</f>
      </c>
      <c r="C71" s="17">
        <f>MAX(0,ROUND(C70*(1+C$5)-I70,2))</f>
      </c>
      <c r="D71" s="17">
        <f>MAX(0,ROUND(D70*(1+D$5)-J70,2))</f>
      </c>
      <c r="E71" s="17">
        <f>MAX(0,ROUND(E70*(1+E$5)-K70,2))</f>
      </c>
      <c r="F71" s="17">
        <f>MAX(0,ROUND(F70*(1+F$5)-L70,2))</f>
      </c>
      <c r="G71" s="17">
        <f>MAX(0,ROUND(G70*(1+G$5)-M70,2))</f>
      </c>
      <c r="H71" s="17">
        <f>MAX(0,ROUND(H70*(1+H$5)-N70,2))</f>
      </c>
      <c r="I71" s="17">
        <f>IF(C71&lt;=0.005,0,MIN(ROUND(C71*(1+C$5),2),C$4+IF(C$3=$B71,('My Debts'!$B$4+SUMPRODUCT((C71:H71&lt;=0.005)*$C$4:$H$4)),0)))</f>
      </c>
      <c r="J71" s="17">
        <f>IF(D71&lt;=0.005,0,MIN(ROUND(D71*(1+D$5),2),D$4+IF(D$3=$B71,('My Debts'!$B$4+SUMPRODUCT((C71:H71&lt;=0.005)*$C$4:$H$4)),0)))</f>
      </c>
      <c r="K71" s="17">
        <f>IF(E71&lt;=0.005,0,MIN(ROUND(E71*(1+E$5),2),E$4+IF(E$3=$B71,('My Debts'!$B$4+SUMPRODUCT((C71:H71&lt;=0.005)*$C$4:$H$4)),0)))</f>
      </c>
      <c r="L71" s="17">
        <f>IF(F71&lt;=0.005,0,MIN(ROUND(F71*(1+F$5),2),F$4+IF(F$3=$B71,('My Debts'!$B$4+SUMPRODUCT((C71:H71&lt;=0.005)*$C$4:$H$4)),0)))</f>
      </c>
      <c r="M71" s="17">
        <f>IF(G71&lt;=0.005,0,MIN(ROUND(G71*(1+G$5),2),G$4+IF(G$3=$B71,('My Debts'!$B$4+SUMPRODUCT((C71:H71&lt;=0.005)*$C$4:$H$4)),0)))</f>
      </c>
      <c r="N71" s="17">
        <f>IF(H71&lt;=0.005,0,MIN(ROUND(H71*(1+H$5),2),H$4+IF(H$3=$B71,('My Debts'!$B$4+SUMPRODUCT((C71:H71&lt;=0.005)*$C$4:$H$4)),0)))</f>
      </c>
      <c r="O71" s="18">
        <f>SUM(C71:H71)</f>
      </c>
      <c r="P71" s="19">
        <f>SUMPRODUCT(C71:H71,$C$5:$H$5)</f>
      </c>
    </row>
    <row r="72" spans="1:16" x14ac:dyDescent="0.25">
      <c r="A72">
        <v>66</v>
      </c>
      <c r="B72">
        <f>IFERROR(MINIFS($C$3:$H$3,C72:H72,"&gt;0.005"),"")</f>
      </c>
      <c r="C72" s="17">
        <f>MAX(0,ROUND(C71*(1+C$5)-I71,2))</f>
      </c>
      <c r="D72" s="17">
        <f>MAX(0,ROUND(D71*(1+D$5)-J71,2))</f>
      </c>
      <c r="E72" s="17">
        <f>MAX(0,ROUND(E71*(1+E$5)-K71,2))</f>
      </c>
      <c r="F72" s="17">
        <f>MAX(0,ROUND(F71*(1+F$5)-L71,2))</f>
      </c>
      <c r="G72" s="17">
        <f>MAX(0,ROUND(G71*(1+G$5)-M71,2))</f>
      </c>
      <c r="H72" s="17">
        <f>MAX(0,ROUND(H71*(1+H$5)-N71,2))</f>
      </c>
      <c r="I72" s="17">
        <f>IF(C72&lt;=0.005,0,MIN(ROUND(C72*(1+C$5),2),C$4+IF(C$3=$B72,('My Debts'!$B$4+SUMPRODUCT((C72:H72&lt;=0.005)*$C$4:$H$4)),0)))</f>
      </c>
      <c r="J72" s="17">
        <f>IF(D72&lt;=0.005,0,MIN(ROUND(D72*(1+D$5),2),D$4+IF(D$3=$B72,('My Debts'!$B$4+SUMPRODUCT((C72:H72&lt;=0.005)*$C$4:$H$4)),0)))</f>
      </c>
      <c r="K72" s="17">
        <f>IF(E72&lt;=0.005,0,MIN(ROUND(E72*(1+E$5),2),E$4+IF(E$3=$B72,('My Debts'!$B$4+SUMPRODUCT((C72:H72&lt;=0.005)*$C$4:$H$4)),0)))</f>
      </c>
      <c r="L72" s="17">
        <f>IF(F72&lt;=0.005,0,MIN(ROUND(F72*(1+F$5),2),F$4+IF(F$3=$B72,('My Debts'!$B$4+SUMPRODUCT((C72:H72&lt;=0.005)*$C$4:$H$4)),0)))</f>
      </c>
      <c r="M72" s="17">
        <f>IF(G72&lt;=0.005,0,MIN(ROUND(G72*(1+G$5),2),G$4+IF(G$3=$B72,('My Debts'!$B$4+SUMPRODUCT((C72:H72&lt;=0.005)*$C$4:$H$4)),0)))</f>
      </c>
      <c r="N72" s="17">
        <f>IF(H72&lt;=0.005,0,MIN(ROUND(H72*(1+H$5),2),H$4+IF(H$3=$B72,('My Debts'!$B$4+SUMPRODUCT((C72:H72&lt;=0.005)*$C$4:$H$4)),0)))</f>
      </c>
      <c r="O72" s="18">
        <f>SUM(C72:H72)</f>
      </c>
      <c r="P72" s="19">
        <f>SUMPRODUCT(C72:H72,$C$5:$H$5)</f>
      </c>
    </row>
    <row r="73" spans="1:16" x14ac:dyDescent="0.25">
      <c r="A73">
        <v>67</v>
      </c>
      <c r="B73">
        <f>IFERROR(MINIFS($C$3:$H$3,C73:H73,"&gt;0.005"),"")</f>
      </c>
      <c r="C73" s="17">
        <f>MAX(0,ROUND(C72*(1+C$5)-I72,2))</f>
      </c>
      <c r="D73" s="17">
        <f>MAX(0,ROUND(D72*(1+D$5)-J72,2))</f>
      </c>
      <c r="E73" s="17">
        <f>MAX(0,ROUND(E72*(1+E$5)-K72,2))</f>
      </c>
      <c r="F73" s="17">
        <f>MAX(0,ROUND(F72*(1+F$5)-L72,2))</f>
      </c>
      <c r="G73" s="17">
        <f>MAX(0,ROUND(G72*(1+G$5)-M72,2))</f>
      </c>
      <c r="H73" s="17">
        <f>MAX(0,ROUND(H72*(1+H$5)-N72,2))</f>
      </c>
      <c r="I73" s="17">
        <f>IF(C73&lt;=0.005,0,MIN(ROUND(C73*(1+C$5),2),C$4+IF(C$3=$B73,('My Debts'!$B$4+SUMPRODUCT((C73:H73&lt;=0.005)*$C$4:$H$4)),0)))</f>
      </c>
      <c r="J73" s="17">
        <f>IF(D73&lt;=0.005,0,MIN(ROUND(D73*(1+D$5),2),D$4+IF(D$3=$B73,('My Debts'!$B$4+SUMPRODUCT((C73:H73&lt;=0.005)*$C$4:$H$4)),0)))</f>
      </c>
      <c r="K73" s="17">
        <f>IF(E73&lt;=0.005,0,MIN(ROUND(E73*(1+E$5),2),E$4+IF(E$3=$B73,('My Debts'!$B$4+SUMPRODUCT((C73:H73&lt;=0.005)*$C$4:$H$4)),0)))</f>
      </c>
      <c r="L73" s="17">
        <f>IF(F73&lt;=0.005,0,MIN(ROUND(F73*(1+F$5),2),F$4+IF(F$3=$B73,('My Debts'!$B$4+SUMPRODUCT((C73:H73&lt;=0.005)*$C$4:$H$4)),0)))</f>
      </c>
      <c r="M73" s="17">
        <f>IF(G73&lt;=0.005,0,MIN(ROUND(G73*(1+G$5),2),G$4+IF(G$3=$B73,('My Debts'!$B$4+SUMPRODUCT((C73:H73&lt;=0.005)*$C$4:$H$4)),0)))</f>
      </c>
      <c r="N73" s="17">
        <f>IF(H73&lt;=0.005,0,MIN(ROUND(H73*(1+H$5),2),H$4+IF(H$3=$B73,('My Debts'!$B$4+SUMPRODUCT((C73:H73&lt;=0.005)*$C$4:$H$4)),0)))</f>
      </c>
      <c r="O73" s="18">
        <f>SUM(C73:H73)</f>
      </c>
      <c r="P73" s="19">
        <f>SUMPRODUCT(C73:H73,$C$5:$H$5)</f>
      </c>
    </row>
    <row r="74" spans="1:16" x14ac:dyDescent="0.25">
      <c r="A74">
        <v>68</v>
      </c>
      <c r="B74">
        <f>IFERROR(MINIFS($C$3:$H$3,C74:H74,"&gt;0.005"),"")</f>
      </c>
      <c r="C74" s="17">
        <f>MAX(0,ROUND(C73*(1+C$5)-I73,2))</f>
      </c>
      <c r="D74" s="17">
        <f>MAX(0,ROUND(D73*(1+D$5)-J73,2))</f>
      </c>
      <c r="E74" s="17">
        <f>MAX(0,ROUND(E73*(1+E$5)-K73,2))</f>
      </c>
      <c r="F74" s="17">
        <f>MAX(0,ROUND(F73*(1+F$5)-L73,2))</f>
      </c>
      <c r="G74" s="17">
        <f>MAX(0,ROUND(G73*(1+G$5)-M73,2))</f>
      </c>
      <c r="H74" s="17">
        <f>MAX(0,ROUND(H73*(1+H$5)-N73,2))</f>
      </c>
      <c r="I74" s="17">
        <f>IF(C74&lt;=0.005,0,MIN(ROUND(C74*(1+C$5),2),C$4+IF(C$3=$B74,('My Debts'!$B$4+SUMPRODUCT((C74:H74&lt;=0.005)*$C$4:$H$4)),0)))</f>
      </c>
      <c r="J74" s="17">
        <f>IF(D74&lt;=0.005,0,MIN(ROUND(D74*(1+D$5),2),D$4+IF(D$3=$B74,('My Debts'!$B$4+SUMPRODUCT((C74:H74&lt;=0.005)*$C$4:$H$4)),0)))</f>
      </c>
      <c r="K74" s="17">
        <f>IF(E74&lt;=0.005,0,MIN(ROUND(E74*(1+E$5),2),E$4+IF(E$3=$B74,('My Debts'!$B$4+SUMPRODUCT((C74:H74&lt;=0.005)*$C$4:$H$4)),0)))</f>
      </c>
      <c r="L74" s="17">
        <f>IF(F74&lt;=0.005,0,MIN(ROUND(F74*(1+F$5),2),F$4+IF(F$3=$B74,('My Debts'!$B$4+SUMPRODUCT((C74:H74&lt;=0.005)*$C$4:$H$4)),0)))</f>
      </c>
      <c r="M74" s="17">
        <f>IF(G74&lt;=0.005,0,MIN(ROUND(G74*(1+G$5),2),G$4+IF(G$3=$B74,('My Debts'!$B$4+SUMPRODUCT((C74:H74&lt;=0.005)*$C$4:$H$4)),0)))</f>
      </c>
      <c r="N74" s="17">
        <f>IF(H74&lt;=0.005,0,MIN(ROUND(H74*(1+H$5),2),H$4+IF(H$3=$B74,('My Debts'!$B$4+SUMPRODUCT((C74:H74&lt;=0.005)*$C$4:$H$4)),0)))</f>
      </c>
      <c r="O74" s="18">
        <f>SUM(C74:H74)</f>
      </c>
      <c r="P74" s="19">
        <f>SUMPRODUCT(C74:H74,$C$5:$H$5)</f>
      </c>
    </row>
    <row r="75" spans="1:16" x14ac:dyDescent="0.25">
      <c r="A75">
        <v>69</v>
      </c>
      <c r="B75">
        <f>IFERROR(MINIFS($C$3:$H$3,C75:H75,"&gt;0.005"),"")</f>
      </c>
      <c r="C75" s="17">
        <f>MAX(0,ROUND(C74*(1+C$5)-I74,2))</f>
      </c>
      <c r="D75" s="17">
        <f>MAX(0,ROUND(D74*(1+D$5)-J74,2))</f>
      </c>
      <c r="E75" s="17">
        <f>MAX(0,ROUND(E74*(1+E$5)-K74,2))</f>
      </c>
      <c r="F75" s="17">
        <f>MAX(0,ROUND(F74*(1+F$5)-L74,2))</f>
      </c>
      <c r="G75" s="17">
        <f>MAX(0,ROUND(G74*(1+G$5)-M74,2))</f>
      </c>
      <c r="H75" s="17">
        <f>MAX(0,ROUND(H74*(1+H$5)-N74,2))</f>
      </c>
      <c r="I75" s="17">
        <f>IF(C75&lt;=0.005,0,MIN(ROUND(C75*(1+C$5),2),C$4+IF(C$3=$B75,('My Debts'!$B$4+SUMPRODUCT((C75:H75&lt;=0.005)*$C$4:$H$4)),0)))</f>
      </c>
      <c r="J75" s="17">
        <f>IF(D75&lt;=0.005,0,MIN(ROUND(D75*(1+D$5),2),D$4+IF(D$3=$B75,('My Debts'!$B$4+SUMPRODUCT((C75:H75&lt;=0.005)*$C$4:$H$4)),0)))</f>
      </c>
      <c r="K75" s="17">
        <f>IF(E75&lt;=0.005,0,MIN(ROUND(E75*(1+E$5),2),E$4+IF(E$3=$B75,('My Debts'!$B$4+SUMPRODUCT((C75:H75&lt;=0.005)*$C$4:$H$4)),0)))</f>
      </c>
      <c r="L75" s="17">
        <f>IF(F75&lt;=0.005,0,MIN(ROUND(F75*(1+F$5),2),F$4+IF(F$3=$B75,('My Debts'!$B$4+SUMPRODUCT((C75:H75&lt;=0.005)*$C$4:$H$4)),0)))</f>
      </c>
      <c r="M75" s="17">
        <f>IF(G75&lt;=0.005,0,MIN(ROUND(G75*(1+G$5),2),G$4+IF(G$3=$B75,('My Debts'!$B$4+SUMPRODUCT((C75:H75&lt;=0.005)*$C$4:$H$4)),0)))</f>
      </c>
      <c r="N75" s="17">
        <f>IF(H75&lt;=0.005,0,MIN(ROUND(H75*(1+H$5),2),H$4+IF(H$3=$B75,('My Debts'!$B$4+SUMPRODUCT((C75:H75&lt;=0.005)*$C$4:$H$4)),0)))</f>
      </c>
      <c r="O75" s="18">
        <f>SUM(C75:H75)</f>
      </c>
      <c r="P75" s="19">
        <f>SUMPRODUCT(C75:H75,$C$5:$H$5)</f>
      </c>
    </row>
    <row r="76" spans="1:16" x14ac:dyDescent="0.25">
      <c r="A76">
        <v>70</v>
      </c>
      <c r="B76">
        <f>IFERROR(MINIFS($C$3:$H$3,C76:H76,"&gt;0.005"),"")</f>
      </c>
      <c r="C76" s="17">
        <f>MAX(0,ROUND(C75*(1+C$5)-I75,2))</f>
      </c>
      <c r="D76" s="17">
        <f>MAX(0,ROUND(D75*(1+D$5)-J75,2))</f>
      </c>
      <c r="E76" s="17">
        <f>MAX(0,ROUND(E75*(1+E$5)-K75,2))</f>
      </c>
      <c r="F76" s="17">
        <f>MAX(0,ROUND(F75*(1+F$5)-L75,2))</f>
      </c>
      <c r="G76" s="17">
        <f>MAX(0,ROUND(G75*(1+G$5)-M75,2))</f>
      </c>
      <c r="H76" s="17">
        <f>MAX(0,ROUND(H75*(1+H$5)-N75,2))</f>
      </c>
      <c r="I76" s="17">
        <f>IF(C76&lt;=0.005,0,MIN(ROUND(C76*(1+C$5),2),C$4+IF(C$3=$B76,('My Debts'!$B$4+SUMPRODUCT((C76:H76&lt;=0.005)*$C$4:$H$4)),0)))</f>
      </c>
      <c r="J76" s="17">
        <f>IF(D76&lt;=0.005,0,MIN(ROUND(D76*(1+D$5),2),D$4+IF(D$3=$B76,('My Debts'!$B$4+SUMPRODUCT((C76:H76&lt;=0.005)*$C$4:$H$4)),0)))</f>
      </c>
      <c r="K76" s="17">
        <f>IF(E76&lt;=0.005,0,MIN(ROUND(E76*(1+E$5),2),E$4+IF(E$3=$B76,('My Debts'!$B$4+SUMPRODUCT((C76:H76&lt;=0.005)*$C$4:$H$4)),0)))</f>
      </c>
      <c r="L76" s="17">
        <f>IF(F76&lt;=0.005,0,MIN(ROUND(F76*(1+F$5),2),F$4+IF(F$3=$B76,('My Debts'!$B$4+SUMPRODUCT((C76:H76&lt;=0.005)*$C$4:$H$4)),0)))</f>
      </c>
      <c r="M76" s="17">
        <f>IF(G76&lt;=0.005,0,MIN(ROUND(G76*(1+G$5),2),G$4+IF(G$3=$B76,('My Debts'!$B$4+SUMPRODUCT((C76:H76&lt;=0.005)*$C$4:$H$4)),0)))</f>
      </c>
      <c r="N76" s="17">
        <f>IF(H76&lt;=0.005,0,MIN(ROUND(H76*(1+H$5),2),H$4+IF(H$3=$B76,('My Debts'!$B$4+SUMPRODUCT((C76:H76&lt;=0.005)*$C$4:$H$4)),0)))</f>
      </c>
      <c r="O76" s="18">
        <f>SUM(C76:H76)</f>
      </c>
      <c r="P76" s="19">
        <f>SUMPRODUCT(C76:H76,$C$5:$H$5)</f>
      </c>
    </row>
    <row r="77" spans="1:16" x14ac:dyDescent="0.25">
      <c r="A77">
        <v>71</v>
      </c>
      <c r="B77">
        <f>IFERROR(MINIFS($C$3:$H$3,C77:H77,"&gt;0.005"),"")</f>
      </c>
      <c r="C77" s="17">
        <f>MAX(0,ROUND(C76*(1+C$5)-I76,2))</f>
      </c>
      <c r="D77" s="17">
        <f>MAX(0,ROUND(D76*(1+D$5)-J76,2))</f>
      </c>
      <c r="E77" s="17">
        <f>MAX(0,ROUND(E76*(1+E$5)-K76,2))</f>
      </c>
      <c r="F77" s="17">
        <f>MAX(0,ROUND(F76*(1+F$5)-L76,2))</f>
      </c>
      <c r="G77" s="17">
        <f>MAX(0,ROUND(G76*(1+G$5)-M76,2))</f>
      </c>
      <c r="H77" s="17">
        <f>MAX(0,ROUND(H76*(1+H$5)-N76,2))</f>
      </c>
      <c r="I77" s="17">
        <f>IF(C77&lt;=0.005,0,MIN(ROUND(C77*(1+C$5),2),C$4+IF(C$3=$B77,('My Debts'!$B$4+SUMPRODUCT((C77:H77&lt;=0.005)*$C$4:$H$4)),0)))</f>
      </c>
      <c r="J77" s="17">
        <f>IF(D77&lt;=0.005,0,MIN(ROUND(D77*(1+D$5),2),D$4+IF(D$3=$B77,('My Debts'!$B$4+SUMPRODUCT((C77:H77&lt;=0.005)*$C$4:$H$4)),0)))</f>
      </c>
      <c r="K77" s="17">
        <f>IF(E77&lt;=0.005,0,MIN(ROUND(E77*(1+E$5),2),E$4+IF(E$3=$B77,('My Debts'!$B$4+SUMPRODUCT((C77:H77&lt;=0.005)*$C$4:$H$4)),0)))</f>
      </c>
      <c r="L77" s="17">
        <f>IF(F77&lt;=0.005,0,MIN(ROUND(F77*(1+F$5),2),F$4+IF(F$3=$B77,('My Debts'!$B$4+SUMPRODUCT((C77:H77&lt;=0.005)*$C$4:$H$4)),0)))</f>
      </c>
      <c r="M77" s="17">
        <f>IF(G77&lt;=0.005,0,MIN(ROUND(G77*(1+G$5),2),G$4+IF(G$3=$B77,('My Debts'!$B$4+SUMPRODUCT((C77:H77&lt;=0.005)*$C$4:$H$4)),0)))</f>
      </c>
      <c r="N77" s="17">
        <f>IF(H77&lt;=0.005,0,MIN(ROUND(H77*(1+H$5),2),H$4+IF(H$3=$B77,('My Debts'!$B$4+SUMPRODUCT((C77:H77&lt;=0.005)*$C$4:$H$4)),0)))</f>
      </c>
      <c r="O77" s="18">
        <f>SUM(C77:H77)</f>
      </c>
      <c r="P77" s="19">
        <f>SUMPRODUCT(C77:H77,$C$5:$H$5)</f>
      </c>
    </row>
    <row r="78" spans="1:16" x14ac:dyDescent="0.25">
      <c r="A78">
        <v>72</v>
      </c>
      <c r="B78">
        <f>IFERROR(MINIFS($C$3:$H$3,C78:H78,"&gt;0.005"),"")</f>
      </c>
      <c r="C78" s="17">
        <f>MAX(0,ROUND(C77*(1+C$5)-I77,2))</f>
      </c>
      <c r="D78" s="17">
        <f>MAX(0,ROUND(D77*(1+D$5)-J77,2))</f>
      </c>
      <c r="E78" s="17">
        <f>MAX(0,ROUND(E77*(1+E$5)-K77,2))</f>
      </c>
      <c r="F78" s="17">
        <f>MAX(0,ROUND(F77*(1+F$5)-L77,2))</f>
      </c>
      <c r="G78" s="17">
        <f>MAX(0,ROUND(G77*(1+G$5)-M77,2))</f>
      </c>
      <c r="H78" s="17">
        <f>MAX(0,ROUND(H77*(1+H$5)-N77,2))</f>
      </c>
      <c r="I78" s="17">
        <f>IF(C78&lt;=0.005,0,MIN(ROUND(C78*(1+C$5),2),C$4+IF(C$3=$B78,('My Debts'!$B$4+SUMPRODUCT((C78:H78&lt;=0.005)*$C$4:$H$4)),0)))</f>
      </c>
      <c r="J78" s="17">
        <f>IF(D78&lt;=0.005,0,MIN(ROUND(D78*(1+D$5),2),D$4+IF(D$3=$B78,('My Debts'!$B$4+SUMPRODUCT((C78:H78&lt;=0.005)*$C$4:$H$4)),0)))</f>
      </c>
      <c r="K78" s="17">
        <f>IF(E78&lt;=0.005,0,MIN(ROUND(E78*(1+E$5),2),E$4+IF(E$3=$B78,('My Debts'!$B$4+SUMPRODUCT((C78:H78&lt;=0.005)*$C$4:$H$4)),0)))</f>
      </c>
      <c r="L78" s="17">
        <f>IF(F78&lt;=0.005,0,MIN(ROUND(F78*(1+F$5),2),F$4+IF(F$3=$B78,('My Debts'!$B$4+SUMPRODUCT((C78:H78&lt;=0.005)*$C$4:$H$4)),0)))</f>
      </c>
      <c r="M78" s="17">
        <f>IF(G78&lt;=0.005,0,MIN(ROUND(G78*(1+G$5),2),G$4+IF(G$3=$B78,('My Debts'!$B$4+SUMPRODUCT((C78:H78&lt;=0.005)*$C$4:$H$4)),0)))</f>
      </c>
      <c r="N78" s="17">
        <f>IF(H78&lt;=0.005,0,MIN(ROUND(H78*(1+H$5),2),H$4+IF(H$3=$B78,('My Debts'!$B$4+SUMPRODUCT((C78:H78&lt;=0.005)*$C$4:$H$4)),0)))</f>
      </c>
      <c r="O78" s="18">
        <f>SUM(C78:H78)</f>
      </c>
      <c r="P78" s="19">
        <f>SUMPRODUCT(C78:H78,$C$5:$H$5)</f>
      </c>
    </row>
    <row r="79" spans="1:16" x14ac:dyDescent="0.25">
      <c r="A79">
        <v>73</v>
      </c>
      <c r="B79">
        <f>IFERROR(MINIFS($C$3:$H$3,C79:H79,"&gt;0.005"),"")</f>
      </c>
      <c r="C79" s="17">
        <f>MAX(0,ROUND(C78*(1+C$5)-I78,2))</f>
      </c>
      <c r="D79" s="17">
        <f>MAX(0,ROUND(D78*(1+D$5)-J78,2))</f>
      </c>
      <c r="E79" s="17">
        <f>MAX(0,ROUND(E78*(1+E$5)-K78,2))</f>
      </c>
      <c r="F79" s="17">
        <f>MAX(0,ROUND(F78*(1+F$5)-L78,2))</f>
      </c>
      <c r="G79" s="17">
        <f>MAX(0,ROUND(G78*(1+G$5)-M78,2))</f>
      </c>
      <c r="H79" s="17">
        <f>MAX(0,ROUND(H78*(1+H$5)-N78,2))</f>
      </c>
      <c r="I79" s="17">
        <f>IF(C79&lt;=0.005,0,MIN(ROUND(C79*(1+C$5),2),C$4+IF(C$3=$B79,('My Debts'!$B$4+SUMPRODUCT((C79:H79&lt;=0.005)*$C$4:$H$4)),0)))</f>
      </c>
      <c r="J79" s="17">
        <f>IF(D79&lt;=0.005,0,MIN(ROUND(D79*(1+D$5),2),D$4+IF(D$3=$B79,('My Debts'!$B$4+SUMPRODUCT((C79:H79&lt;=0.005)*$C$4:$H$4)),0)))</f>
      </c>
      <c r="K79" s="17">
        <f>IF(E79&lt;=0.005,0,MIN(ROUND(E79*(1+E$5),2),E$4+IF(E$3=$B79,('My Debts'!$B$4+SUMPRODUCT((C79:H79&lt;=0.005)*$C$4:$H$4)),0)))</f>
      </c>
      <c r="L79" s="17">
        <f>IF(F79&lt;=0.005,0,MIN(ROUND(F79*(1+F$5),2),F$4+IF(F$3=$B79,('My Debts'!$B$4+SUMPRODUCT((C79:H79&lt;=0.005)*$C$4:$H$4)),0)))</f>
      </c>
      <c r="M79" s="17">
        <f>IF(G79&lt;=0.005,0,MIN(ROUND(G79*(1+G$5),2),G$4+IF(G$3=$B79,('My Debts'!$B$4+SUMPRODUCT((C79:H79&lt;=0.005)*$C$4:$H$4)),0)))</f>
      </c>
      <c r="N79" s="17">
        <f>IF(H79&lt;=0.005,0,MIN(ROUND(H79*(1+H$5),2),H$4+IF(H$3=$B79,('My Debts'!$B$4+SUMPRODUCT((C79:H79&lt;=0.005)*$C$4:$H$4)),0)))</f>
      </c>
      <c r="O79" s="18">
        <f>SUM(C79:H79)</f>
      </c>
      <c r="P79" s="19">
        <f>SUMPRODUCT(C79:H79,$C$5:$H$5)</f>
      </c>
    </row>
    <row r="80" spans="1:16" x14ac:dyDescent="0.25">
      <c r="A80">
        <v>74</v>
      </c>
      <c r="B80">
        <f>IFERROR(MINIFS($C$3:$H$3,C80:H80,"&gt;0.005"),"")</f>
      </c>
      <c r="C80" s="17">
        <f>MAX(0,ROUND(C79*(1+C$5)-I79,2))</f>
      </c>
      <c r="D80" s="17">
        <f>MAX(0,ROUND(D79*(1+D$5)-J79,2))</f>
      </c>
      <c r="E80" s="17">
        <f>MAX(0,ROUND(E79*(1+E$5)-K79,2))</f>
      </c>
      <c r="F80" s="17">
        <f>MAX(0,ROUND(F79*(1+F$5)-L79,2))</f>
      </c>
      <c r="G80" s="17">
        <f>MAX(0,ROUND(G79*(1+G$5)-M79,2))</f>
      </c>
      <c r="H80" s="17">
        <f>MAX(0,ROUND(H79*(1+H$5)-N79,2))</f>
      </c>
      <c r="I80" s="17">
        <f>IF(C80&lt;=0.005,0,MIN(ROUND(C80*(1+C$5),2),C$4+IF(C$3=$B80,('My Debts'!$B$4+SUMPRODUCT((C80:H80&lt;=0.005)*$C$4:$H$4)),0)))</f>
      </c>
      <c r="J80" s="17">
        <f>IF(D80&lt;=0.005,0,MIN(ROUND(D80*(1+D$5),2),D$4+IF(D$3=$B80,('My Debts'!$B$4+SUMPRODUCT((C80:H80&lt;=0.005)*$C$4:$H$4)),0)))</f>
      </c>
      <c r="K80" s="17">
        <f>IF(E80&lt;=0.005,0,MIN(ROUND(E80*(1+E$5),2),E$4+IF(E$3=$B80,('My Debts'!$B$4+SUMPRODUCT((C80:H80&lt;=0.005)*$C$4:$H$4)),0)))</f>
      </c>
      <c r="L80" s="17">
        <f>IF(F80&lt;=0.005,0,MIN(ROUND(F80*(1+F$5),2),F$4+IF(F$3=$B80,('My Debts'!$B$4+SUMPRODUCT((C80:H80&lt;=0.005)*$C$4:$H$4)),0)))</f>
      </c>
      <c r="M80" s="17">
        <f>IF(G80&lt;=0.005,0,MIN(ROUND(G80*(1+G$5),2),G$4+IF(G$3=$B80,('My Debts'!$B$4+SUMPRODUCT((C80:H80&lt;=0.005)*$C$4:$H$4)),0)))</f>
      </c>
      <c r="N80" s="17">
        <f>IF(H80&lt;=0.005,0,MIN(ROUND(H80*(1+H$5),2),H$4+IF(H$3=$B80,('My Debts'!$B$4+SUMPRODUCT((C80:H80&lt;=0.005)*$C$4:$H$4)),0)))</f>
      </c>
      <c r="O80" s="18">
        <f>SUM(C80:H80)</f>
      </c>
      <c r="P80" s="19">
        <f>SUMPRODUCT(C80:H80,$C$5:$H$5)</f>
      </c>
    </row>
    <row r="81" spans="1:16" x14ac:dyDescent="0.25">
      <c r="A81">
        <v>75</v>
      </c>
      <c r="B81">
        <f>IFERROR(MINIFS($C$3:$H$3,C81:H81,"&gt;0.005"),"")</f>
      </c>
      <c r="C81" s="17">
        <f>MAX(0,ROUND(C80*(1+C$5)-I80,2))</f>
      </c>
      <c r="D81" s="17">
        <f>MAX(0,ROUND(D80*(1+D$5)-J80,2))</f>
      </c>
      <c r="E81" s="17">
        <f>MAX(0,ROUND(E80*(1+E$5)-K80,2))</f>
      </c>
      <c r="F81" s="17">
        <f>MAX(0,ROUND(F80*(1+F$5)-L80,2))</f>
      </c>
      <c r="G81" s="17">
        <f>MAX(0,ROUND(G80*(1+G$5)-M80,2))</f>
      </c>
      <c r="H81" s="17">
        <f>MAX(0,ROUND(H80*(1+H$5)-N80,2))</f>
      </c>
      <c r="I81" s="17">
        <f>IF(C81&lt;=0.005,0,MIN(ROUND(C81*(1+C$5),2),C$4+IF(C$3=$B81,('My Debts'!$B$4+SUMPRODUCT((C81:H81&lt;=0.005)*$C$4:$H$4)),0)))</f>
      </c>
      <c r="J81" s="17">
        <f>IF(D81&lt;=0.005,0,MIN(ROUND(D81*(1+D$5),2),D$4+IF(D$3=$B81,('My Debts'!$B$4+SUMPRODUCT((C81:H81&lt;=0.005)*$C$4:$H$4)),0)))</f>
      </c>
      <c r="K81" s="17">
        <f>IF(E81&lt;=0.005,0,MIN(ROUND(E81*(1+E$5),2),E$4+IF(E$3=$B81,('My Debts'!$B$4+SUMPRODUCT((C81:H81&lt;=0.005)*$C$4:$H$4)),0)))</f>
      </c>
      <c r="L81" s="17">
        <f>IF(F81&lt;=0.005,0,MIN(ROUND(F81*(1+F$5),2),F$4+IF(F$3=$B81,('My Debts'!$B$4+SUMPRODUCT((C81:H81&lt;=0.005)*$C$4:$H$4)),0)))</f>
      </c>
      <c r="M81" s="17">
        <f>IF(G81&lt;=0.005,0,MIN(ROUND(G81*(1+G$5),2),G$4+IF(G$3=$B81,('My Debts'!$B$4+SUMPRODUCT((C81:H81&lt;=0.005)*$C$4:$H$4)),0)))</f>
      </c>
      <c r="N81" s="17">
        <f>IF(H81&lt;=0.005,0,MIN(ROUND(H81*(1+H$5),2),H$4+IF(H$3=$B81,('My Debts'!$B$4+SUMPRODUCT((C81:H81&lt;=0.005)*$C$4:$H$4)),0)))</f>
      </c>
      <c r="O81" s="18">
        <f>SUM(C81:H81)</f>
      </c>
      <c r="P81" s="19">
        <f>SUMPRODUCT(C81:H81,$C$5:$H$5)</f>
      </c>
    </row>
    <row r="82" spans="1:16" x14ac:dyDescent="0.25">
      <c r="A82">
        <v>76</v>
      </c>
      <c r="B82">
        <f>IFERROR(MINIFS($C$3:$H$3,C82:H82,"&gt;0.005"),"")</f>
      </c>
      <c r="C82" s="17">
        <f>MAX(0,ROUND(C81*(1+C$5)-I81,2))</f>
      </c>
      <c r="D82" s="17">
        <f>MAX(0,ROUND(D81*(1+D$5)-J81,2))</f>
      </c>
      <c r="E82" s="17">
        <f>MAX(0,ROUND(E81*(1+E$5)-K81,2))</f>
      </c>
      <c r="F82" s="17">
        <f>MAX(0,ROUND(F81*(1+F$5)-L81,2))</f>
      </c>
      <c r="G82" s="17">
        <f>MAX(0,ROUND(G81*(1+G$5)-M81,2))</f>
      </c>
      <c r="H82" s="17">
        <f>MAX(0,ROUND(H81*(1+H$5)-N81,2))</f>
      </c>
      <c r="I82" s="17">
        <f>IF(C82&lt;=0.005,0,MIN(ROUND(C82*(1+C$5),2),C$4+IF(C$3=$B82,('My Debts'!$B$4+SUMPRODUCT((C82:H82&lt;=0.005)*$C$4:$H$4)),0)))</f>
      </c>
      <c r="J82" s="17">
        <f>IF(D82&lt;=0.005,0,MIN(ROUND(D82*(1+D$5),2),D$4+IF(D$3=$B82,('My Debts'!$B$4+SUMPRODUCT((C82:H82&lt;=0.005)*$C$4:$H$4)),0)))</f>
      </c>
      <c r="K82" s="17">
        <f>IF(E82&lt;=0.005,0,MIN(ROUND(E82*(1+E$5),2),E$4+IF(E$3=$B82,('My Debts'!$B$4+SUMPRODUCT((C82:H82&lt;=0.005)*$C$4:$H$4)),0)))</f>
      </c>
      <c r="L82" s="17">
        <f>IF(F82&lt;=0.005,0,MIN(ROUND(F82*(1+F$5),2),F$4+IF(F$3=$B82,('My Debts'!$B$4+SUMPRODUCT((C82:H82&lt;=0.005)*$C$4:$H$4)),0)))</f>
      </c>
      <c r="M82" s="17">
        <f>IF(G82&lt;=0.005,0,MIN(ROUND(G82*(1+G$5),2),G$4+IF(G$3=$B82,('My Debts'!$B$4+SUMPRODUCT((C82:H82&lt;=0.005)*$C$4:$H$4)),0)))</f>
      </c>
      <c r="N82" s="17">
        <f>IF(H82&lt;=0.005,0,MIN(ROUND(H82*(1+H$5),2),H$4+IF(H$3=$B82,('My Debts'!$B$4+SUMPRODUCT((C82:H82&lt;=0.005)*$C$4:$H$4)),0)))</f>
      </c>
      <c r="O82" s="18">
        <f>SUM(C82:H82)</f>
      </c>
      <c r="P82" s="19">
        <f>SUMPRODUCT(C82:H82,$C$5:$H$5)</f>
      </c>
    </row>
    <row r="83" spans="1:16" x14ac:dyDescent="0.25">
      <c r="A83">
        <v>77</v>
      </c>
      <c r="B83">
        <f>IFERROR(MINIFS($C$3:$H$3,C83:H83,"&gt;0.005"),"")</f>
      </c>
      <c r="C83" s="17">
        <f>MAX(0,ROUND(C82*(1+C$5)-I82,2))</f>
      </c>
      <c r="D83" s="17">
        <f>MAX(0,ROUND(D82*(1+D$5)-J82,2))</f>
      </c>
      <c r="E83" s="17">
        <f>MAX(0,ROUND(E82*(1+E$5)-K82,2))</f>
      </c>
      <c r="F83" s="17">
        <f>MAX(0,ROUND(F82*(1+F$5)-L82,2))</f>
      </c>
      <c r="G83" s="17">
        <f>MAX(0,ROUND(G82*(1+G$5)-M82,2))</f>
      </c>
      <c r="H83" s="17">
        <f>MAX(0,ROUND(H82*(1+H$5)-N82,2))</f>
      </c>
      <c r="I83" s="17">
        <f>IF(C83&lt;=0.005,0,MIN(ROUND(C83*(1+C$5),2),C$4+IF(C$3=$B83,('My Debts'!$B$4+SUMPRODUCT((C83:H83&lt;=0.005)*$C$4:$H$4)),0)))</f>
      </c>
      <c r="J83" s="17">
        <f>IF(D83&lt;=0.005,0,MIN(ROUND(D83*(1+D$5),2),D$4+IF(D$3=$B83,('My Debts'!$B$4+SUMPRODUCT((C83:H83&lt;=0.005)*$C$4:$H$4)),0)))</f>
      </c>
      <c r="K83" s="17">
        <f>IF(E83&lt;=0.005,0,MIN(ROUND(E83*(1+E$5),2),E$4+IF(E$3=$B83,('My Debts'!$B$4+SUMPRODUCT((C83:H83&lt;=0.005)*$C$4:$H$4)),0)))</f>
      </c>
      <c r="L83" s="17">
        <f>IF(F83&lt;=0.005,0,MIN(ROUND(F83*(1+F$5),2),F$4+IF(F$3=$B83,('My Debts'!$B$4+SUMPRODUCT((C83:H83&lt;=0.005)*$C$4:$H$4)),0)))</f>
      </c>
      <c r="M83" s="17">
        <f>IF(G83&lt;=0.005,0,MIN(ROUND(G83*(1+G$5),2),G$4+IF(G$3=$B83,('My Debts'!$B$4+SUMPRODUCT((C83:H83&lt;=0.005)*$C$4:$H$4)),0)))</f>
      </c>
      <c r="N83" s="17">
        <f>IF(H83&lt;=0.005,0,MIN(ROUND(H83*(1+H$5),2),H$4+IF(H$3=$B83,('My Debts'!$B$4+SUMPRODUCT((C83:H83&lt;=0.005)*$C$4:$H$4)),0)))</f>
      </c>
      <c r="O83" s="18">
        <f>SUM(C83:H83)</f>
      </c>
      <c r="P83" s="19">
        <f>SUMPRODUCT(C83:H83,$C$5:$H$5)</f>
      </c>
    </row>
    <row r="84" spans="1:16" x14ac:dyDescent="0.25">
      <c r="A84">
        <v>78</v>
      </c>
      <c r="B84">
        <f>IFERROR(MINIFS($C$3:$H$3,C84:H84,"&gt;0.005"),"")</f>
      </c>
      <c r="C84" s="17">
        <f>MAX(0,ROUND(C83*(1+C$5)-I83,2))</f>
      </c>
      <c r="D84" s="17">
        <f>MAX(0,ROUND(D83*(1+D$5)-J83,2))</f>
      </c>
      <c r="E84" s="17">
        <f>MAX(0,ROUND(E83*(1+E$5)-K83,2))</f>
      </c>
      <c r="F84" s="17">
        <f>MAX(0,ROUND(F83*(1+F$5)-L83,2))</f>
      </c>
      <c r="G84" s="17">
        <f>MAX(0,ROUND(G83*(1+G$5)-M83,2))</f>
      </c>
      <c r="H84" s="17">
        <f>MAX(0,ROUND(H83*(1+H$5)-N83,2))</f>
      </c>
      <c r="I84" s="17">
        <f>IF(C84&lt;=0.005,0,MIN(ROUND(C84*(1+C$5),2),C$4+IF(C$3=$B84,('My Debts'!$B$4+SUMPRODUCT((C84:H84&lt;=0.005)*$C$4:$H$4)),0)))</f>
      </c>
      <c r="J84" s="17">
        <f>IF(D84&lt;=0.005,0,MIN(ROUND(D84*(1+D$5),2),D$4+IF(D$3=$B84,('My Debts'!$B$4+SUMPRODUCT((C84:H84&lt;=0.005)*$C$4:$H$4)),0)))</f>
      </c>
      <c r="K84" s="17">
        <f>IF(E84&lt;=0.005,0,MIN(ROUND(E84*(1+E$5),2),E$4+IF(E$3=$B84,('My Debts'!$B$4+SUMPRODUCT((C84:H84&lt;=0.005)*$C$4:$H$4)),0)))</f>
      </c>
      <c r="L84" s="17">
        <f>IF(F84&lt;=0.005,0,MIN(ROUND(F84*(1+F$5),2),F$4+IF(F$3=$B84,('My Debts'!$B$4+SUMPRODUCT((C84:H84&lt;=0.005)*$C$4:$H$4)),0)))</f>
      </c>
      <c r="M84" s="17">
        <f>IF(G84&lt;=0.005,0,MIN(ROUND(G84*(1+G$5),2),G$4+IF(G$3=$B84,('My Debts'!$B$4+SUMPRODUCT((C84:H84&lt;=0.005)*$C$4:$H$4)),0)))</f>
      </c>
      <c r="N84" s="17">
        <f>IF(H84&lt;=0.005,0,MIN(ROUND(H84*(1+H$5),2),H$4+IF(H$3=$B84,('My Debts'!$B$4+SUMPRODUCT((C84:H84&lt;=0.005)*$C$4:$H$4)),0)))</f>
      </c>
      <c r="O84" s="18">
        <f>SUM(C84:H84)</f>
      </c>
      <c r="P84" s="19">
        <f>SUMPRODUCT(C84:H84,$C$5:$H$5)</f>
      </c>
    </row>
    <row r="85" spans="1:16" x14ac:dyDescent="0.25">
      <c r="A85">
        <v>79</v>
      </c>
      <c r="B85">
        <f>IFERROR(MINIFS($C$3:$H$3,C85:H85,"&gt;0.005"),"")</f>
      </c>
      <c r="C85" s="17">
        <f>MAX(0,ROUND(C84*(1+C$5)-I84,2))</f>
      </c>
      <c r="D85" s="17">
        <f>MAX(0,ROUND(D84*(1+D$5)-J84,2))</f>
      </c>
      <c r="E85" s="17">
        <f>MAX(0,ROUND(E84*(1+E$5)-K84,2))</f>
      </c>
      <c r="F85" s="17">
        <f>MAX(0,ROUND(F84*(1+F$5)-L84,2))</f>
      </c>
      <c r="G85" s="17">
        <f>MAX(0,ROUND(G84*(1+G$5)-M84,2))</f>
      </c>
      <c r="H85" s="17">
        <f>MAX(0,ROUND(H84*(1+H$5)-N84,2))</f>
      </c>
      <c r="I85" s="17">
        <f>IF(C85&lt;=0.005,0,MIN(ROUND(C85*(1+C$5),2),C$4+IF(C$3=$B85,('My Debts'!$B$4+SUMPRODUCT((C85:H85&lt;=0.005)*$C$4:$H$4)),0)))</f>
      </c>
      <c r="J85" s="17">
        <f>IF(D85&lt;=0.005,0,MIN(ROUND(D85*(1+D$5),2),D$4+IF(D$3=$B85,('My Debts'!$B$4+SUMPRODUCT((C85:H85&lt;=0.005)*$C$4:$H$4)),0)))</f>
      </c>
      <c r="K85" s="17">
        <f>IF(E85&lt;=0.005,0,MIN(ROUND(E85*(1+E$5),2),E$4+IF(E$3=$B85,('My Debts'!$B$4+SUMPRODUCT((C85:H85&lt;=0.005)*$C$4:$H$4)),0)))</f>
      </c>
      <c r="L85" s="17">
        <f>IF(F85&lt;=0.005,0,MIN(ROUND(F85*(1+F$5),2),F$4+IF(F$3=$B85,('My Debts'!$B$4+SUMPRODUCT((C85:H85&lt;=0.005)*$C$4:$H$4)),0)))</f>
      </c>
      <c r="M85" s="17">
        <f>IF(G85&lt;=0.005,0,MIN(ROUND(G85*(1+G$5),2),G$4+IF(G$3=$B85,('My Debts'!$B$4+SUMPRODUCT((C85:H85&lt;=0.005)*$C$4:$H$4)),0)))</f>
      </c>
      <c r="N85" s="17">
        <f>IF(H85&lt;=0.005,0,MIN(ROUND(H85*(1+H$5),2),H$4+IF(H$3=$B85,('My Debts'!$B$4+SUMPRODUCT((C85:H85&lt;=0.005)*$C$4:$H$4)),0)))</f>
      </c>
      <c r="O85" s="18">
        <f>SUM(C85:H85)</f>
      </c>
      <c r="P85" s="19">
        <f>SUMPRODUCT(C85:H85,$C$5:$H$5)</f>
      </c>
    </row>
    <row r="86" spans="1:16" x14ac:dyDescent="0.25">
      <c r="A86">
        <v>80</v>
      </c>
      <c r="B86">
        <f>IFERROR(MINIFS($C$3:$H$3,C86:H86,"&gt;0.005"),"")</f>
      </c>
      <c r="C86" s="17">
        <f>MAX(0,ROUND(C85*(1+C$5)-I85,2))</f>
      </c>
      <c r="D86" s="17">
        <f>MAX(0,ROUND(D85*(1+D$5)-J85,2))</f>
      </c>
      <c r="E86" s="17">
        <f>MAX(0,ROUND(E85*(1+E$5)-K85,2))</f>
      </c>
      <c r="F86" s="17">
        <f>MAX(0,ROUND(F85*(1+F$5)-L85,2))</f>
      </c>
      <c r="G86" s="17">
        <f>MAX(0,ROUND(G85*(1+G$5)-M85,2))</f>
      </c>
      <c r="H86" s="17">
        <f>MAX(0,ROUND(H85*(1+H$5)-N85,2))</f>
      </c>
      <c r="I86" s="17">
        <f>IF(C86&lt;=0.005,0,MIN(ROUND(C86*(1+C$5),2),C$4+IF(C$3=$B86,('My Debts'!$B$4+SUMPRODUCT((C86:H86&lt;=0.005)*$C$4:$H$4)),0)))</f>
      </c>
      <c r="J86" s="17">
        <f>IF(D86&lt;=0.005,0,MIN(ROUND(D86*(1+D$5),2),D$4+IF(D$3=$B86,('My Debts'!$B$4+SUMPRODUCT((C86:H86&lt;=0.005)*$C$4:$H$4)),0)))</f>
      </c>
      <c r="K86" s="17">
        <f>IF(E86&lt;=0.005,0,MIN(ROUND(E86*(1+E$5),2),E$4+IF(E$3=$B86,('My Debts'!$B$4+SUMPRODUCT((C86:H86&lt;=0.005)*$C$4:$H$4)),0)))</f>
      </c>
      <c r="L86" s="17">
        <f>IF(F86&lt;=0.005,0,MIN(ROUND(F86*(1+F$5),2),F$4+IF(F$3=$B86,('My Debts'!$B$4+SUMPRODUCT((C86:H86&lt;=0.005)*$C$4:$H$4)),0)))</f>
      </c>
      <c r="M86" s="17">
        <f>IF(G86&lt;=0.005,0,MIN(ROUND(G86*(1+G$5),2),G$4+IF(G$3=$B86,('My Debts'!$B$4+SUMPRODUCT((C86:H86&lt;=0.005)*$C$4:$H$4)),0)))</f>
      </c>
      <c r="N86" s="17">
        <f>IF(H86&lt;=0.005,0,MIN(ROUND(H86*(1+H$5),2),H$4+IF(H$3=$B86,('My Debts'!$B$4+SUMPRODUCT((C86:H86&lt;=0.005)*$C$4:$H$4)),0)))</f>
      </c>
      <c r="O86" s="18">
        <f>SUM(C86:H86)</f>
      </c>
      <c r="P86" s="19">
        <f>SUMPRODUCT(C86:H86,$C$5:$H$5)</f>
      </c>
    </row>
    <row r="87" spans="1:16" x14ac:dyDescent="0.25">
      <c r="A87">
        <v>81</v>
      </c>
      <c r="B87">
        <f>IFERROR(MINIFS($C$3:$H$3,C87:H87,"&gt;0.005"),"")</f>
      </c>
      <c r="C87" s="17">
        <f>MAX(0,ROUND(C86*(1+C$5)-I86,2))</f>
      </c>
      <c r="D87" s="17">
        <f>MAX(0,ROUND(D86*(1+D$5)-J86,2))</f>
      </c>
      <c r="E87" s="17">
        <f>MAX(0,ROUND(E86*(1+E$5)-K86,2))</f>
      </c>
      <c r="F87" s="17">
        <f>MAX(0,ROUND(F86*(1+F$5)-L86,2))</f>
      </c>
      <c r="G87" s="17">
        <f>MAX(0,ROUND(G86*(1+G$5)-M86,2))</f>
      </c>
      <c r="H87" s="17">
        <f>MAX(0,ROUND(H86*(1+H$5)-N86,2))</f>
      </c>
      <c r="I87" s="17">
        <f>IF(C87&lt;=0.005,0,MIN(ROUND(C87*(1+C$5),2),C$4+IF(C$3=$B87,('My Debts'!$B$4+SUMPRODUCT((C87:H87&lt;=0.005)*$C$4:$H$4)),0)))</f>
      </c>
      <c r="J87" s="17">
        <f>IF(D87&lt;=0.005,0,MIN(ROUND(D87*(1+D$5),2),D$4+IF(D$3=$B87,('My Debts'!$B$4+SUMPRODUCT((C87:H87&lt;=0.005)*$C$4:$H$4)),0)))</f>
      </c>
      <c r="K87" s="17">
        <f>IF(E87&lt;=0.005,0,MIN(ROUND(E87*(1+E$5),2),E$4+IF(E$3=$B87,('My Debts'!$B$4+SUMPRODUCT((C87:H87&lt;=0.005)*$C$4:$H$4)),0)))</f>
      </c>
      <c r="L87" s="17">
        <f>IF(F87&lt;=0.005,0,MIN(ROUND(F87*(1+F$5),2),F$4+IF(F$3=$B87,('My Debts'!$B$4+SUMPRODUCT((C87:H87&lt;=0.005)*$C$4:$H$4)),0)))</f>
      </c>
      <c r="M87" s="17">
        <f>IF(G87&lt;=0.005,0,MIN(ROUND(G87*(1+G$5),2),G$4+IF(G$3=$B87,('My Debts'!$B$4+SUMPRODUCT((C87:H87&lt;=0.005)*$C$4:$H$4)),0)))</f>
      </c>
      <c r="N87" s="17">
        <f>IF(H87&lt;=0.005,0,MIN(ROUND(H87*(1+H$5),2),H$4+IF(H$3=$B87,('My Debts'!$B$4+SUMPRODUCT((C87:H87&lt;=0.005)*$C$4:$H$4)),0)))</f>
      </c>
      <c r="O87" s="18">
        <f>SUM(C87:H87)</f>
      </c>
      <c r="P87" s="19">
        <f>SUMPRODUCT(C87:H87,$C$5:$H$5)</f>
      </c>
    </row>
    <row r="88" spans="1:16" x14ac:dyDescent="0.25">
      <c r="A88">
        <v>82</v>
      </c>
      <c r="B88">
        <f>IFERROR(MINIFS($C$3:$H$3,C88:H88,"&gt;0.005"),"")</f>
      </c>
      <c r="C88" s="17">
        <f>MAX(0,ROUND(C87*(1+C$5)-I87,2))</f>
      </c>
      <c r="D88" s="17">
        <f>MAX(0,ROUND(D87*(1+D$5)-J87,2))</f>
      </c>
      <c r="E88" s="17">
        <f>MAX(0,ROUND(E87*(1+E$5)-K87,2))</f>
      </c>
      <c r="F88" s="17">
        <f>MAX(0,ROUND(F87*(1+F$5)-L87,2))</f>
      </c>
      <c r="G88" s="17">
        <f>MAX(0,ROUND(G87*(1+G$5)-M87,2))</f>
      </c>
      <c r="H88" s="17">
        <f>MAX(0,ROUND(H87*(1+H$5)-N87,2))</f>
      </c>
      <c r="I88" s="17">
        <f>IF(C88&lt;=0.005,0,MIN(ROUND(C88*(1+C$5),2),C$4+IF(C$3=$B88,('My Debts'!$B$4+SUMPRODUCT((C88:H88&lt;=0.005)*$C$4:$H$4)),0)))</f>
      </c>
      <c r="J88" s="17">
        <f>IF(D88&lt;=0.005,0,MIN(ROUND(D88*(1+D$5),2),D$4+IF(D$3=$B88,('My Debts'!$B$4+SUMPRODUCT((C88:H88&lt;=0.005)*$C$4:$H$4)),0)))</f>
      </c>
      <c r="K88" s="17">
        <f>IF(E88&lt;=0.005,0,MIN(ROUND(E88*(1+E$5),2),E$4+IF(E$3=$B88,('My Debts'!$B$4+SUMPRODUCT((C88:H88&lt;=0.005)*$C$4:$H$4)),0)))</f>
      </c>
      <c r="L88" s="17">
        <f>IF(F88&lt;=0.005,0,MIN(ROUND(F88*(1+F$5),2),F$4+IF(F$3=$B88,('My Debts'!$B$4+SUMPRODUCT((C88:H88&lt;=0.005)*$C$4:$H$4)),0)))</f>
      </c>
      <c r="M88" s="17">
        <f>IF(G88&lt;=0.005,0,MIN(ROUND(G88*(1+G$5),2),G$4+IF(G$3=$B88,('My Debts'!$B$4+SUMPRODUCT((C88:H88&lt;=0.005)*$C$4:$H$4)),0)))</f>
      </c>
      <c r="N88" s="17">
        <f>IF(H88&lt;=0.005,0,MIN(ROUND(H88*(1+H$5),2),H$4+IF(H$3=$B88,('My Debts'!$B$4+SUMPRODUCT((C88:H88&lt;=0.005)*$C$4:$H$4)),0)))</f>
      </c>
      <c r="O88" s="18">
        <f>SUM(C88:H88)</f>
      </c>
      <c r="P88" s="19">
        <f>SUMPRODUCT(C88:H88,$C$5:$H$5)</f>
      </c>
    </row>
    <row r="89" spans="1:16" x14ac:dyDescent="0.25">
      <c r="A89">
        <v>83</v>
      </c>
      <c r="B89">
        <f>IFERROR(MINIFS($C$3:$H$3,C89:H89,"&gt;0.005"),"")</f>
      </c>
      <c r="C89" s="17">
        <f>MAX(0,ROUND(C88*(1+C$5)-I88,2))</f>
      </c>
      <c r="D89" s="17">
        <f>MAX(0,ROUND(D88*(1+D$5)-J88,2))</f>
      </c>
      <c r="E89" s="17">
        <f>MAX(0,ROUND(E88*(1+E$5)-K88,2))</f>
      </c>
      <c r="F89" s="17">
        <f>MAX(0,ROUND(F88*(1+F$5)-L88,2))</f>
      </c>
      <c r="G89" s="17">
        <f>MAX(0,ROUND(G88*(1+G$5)-M88,2))</f>
      </c>
      <c r="H89" s="17">
        <f>MAX(0,ROUND(H88*(1+H$5)-N88,2))</f>
      </c>
      <c r="I89" s="17">
        <f>IF(C89&lt;=0.005,0,MIN(ROUND(C89*(1+C$5),2),C$4+IF(C$3=$B89,('My Debts'!$B$4+SUMPRODUCT((C89:H89&lt;=0.005)*$C$4:$H$4)),0)))</f>
      </c>
      <c r="J89" s="17">
        <f>IF(D89&lt;=0.005,0,MIN(ROUND(D89*(1+D$5),2),D$4+IF(D$3=$B89,('My Debts'!$B$4+SUMPRODUCT((C89:H89&lt;=0.005)*$C$4:$H$4)),0)))</f>
      </c>
      <c r="K89" s="17">
        <f>IF(E89&lt;=0.005,0,MIN(ROUND(E89*(1+E$5),2),E$4+IF(E$3=$B89,('My Debts'!$B$4+SUMPRODUCT((C89:H89&lt;=0.005)*$C$4:$H$4)),0)))</f>
      </c>
      <c r="L89" s="17">
        <f>IF(F89&lt;=0.005,0,MIN(ROUND(F89*(1+F$5),2),F$4+IF(F$3=$B89,('My Debts'!$B$4+SUMPRODUCT((C89:H89&lt;=0.005)*$C$4:$H$4)),0)))</f>
      </c>
      <c r="M89" s="17">
        <f>IF(G89&lt;=0.005,0,MIN(ROUND(G89*(1+G$5),2),G$4+IF(G$3=$B89,('My Debts'!$B$4+SUMPRODUCT((C89:H89&lt;=0.005)*$C$4:$H$4)),0)))</f>
      </c>
      <c r="N89" s="17">
        <f>IF(H89&lt;=0.005,0,MIN(ROUND(H89*(1+H$5),2),H$4+IF(H$3=$B89,('My Debts'!$B$4+SUMPRODUCT((C89:H89&lt;=0.005)*$C$4:$H$4)),0)))</f>
      </c>
      <c r="O89" s="18">
        <f>SUM(C89:H89)</f>
      </c>
      <c r="P89" s="19">
        <f>SUMPRODUCT(C89:H89,$C$5:$H$5)</f>
      </c>
    </row>
    <row r="90" spans="1:16" x14ac:dyDescent="0.25">
      <c r="A90">
        <v>84</v>
      </c>
      <c r="B90">
        <f>IFERROR(MINIFS($C$3:$H$3,C90:H90,"&gt;0.005"),"")</f>
      </c>
      <c r="C90" s="17">
        <f>MAX(0,ROUND(C89*(1+C$5)-I89,2))</f>
      </c>
      <c r="D90" s="17">
        <f>MAX(0,ROUND(D89*(1+D$5)-J89,2))</f>
      </c>
      <c r="E90" s="17">
        <f>MAX(0,ROUND(E89*(1+E$5)-K89,2))</f>
      </c>
      <c r="F90" s="17">
        <f>MAX(0,ROUND(F89*(1+F$5)-L89,2))</f>
      </c>
      <c r="G90" s="17">
        <f>MAX(0,ROUND(G89*(1+G$5)-M89,2))</f>
      </c>
      <c r="H90" s="17">
        <f>MAX(0,ROUND(H89*(1+H$5)-N89,2))</f>
      </c>
      <c r="I90" s="17">
        <f>IF(C90&lt;=0.005,0,MIN(ROUND(C90*(1+C$5),2),C$4+IF(C$3=$B90,('My Debts'!$B$4+SUMPRODUCT((C90:H90&lt;=0.005)*$C$4:$H$4)),0)))</f>
      </c>
      <c r="J90" s="17">
        <f>IF(D90&lt;=0.005,0,MIN(ROUND(D90*(1+D$5),2),D$4+IF(D$3=$B90,('My Debts'!$B$4+SUMPRODUCT((C90:H90&lt;=0.005)*$C$4:$H$4)),0)))</f>
      </c>
      <c r="K90" s="17">
        <f>IF(E90&lt;=0.005,0,MIN(ROUND(E90*(1+E$5),2),E$4+IF(E$3=$B90,('My Debts'!$B$4+SUMPRODUCT((C90:H90&lt;=0.005)*$C$4:$H$4)),0)))</f>
      </c>
      <c r="L90" s="17">
        <f>IF(F90&lt;=0.005,0,MIN(ROUND(F90*(1+F$5),2),F$4+IF(F$3=$B90,('My Debts'!$B$4+SUMPRODUCT((C90:H90&lt;=0.005)*$C$4:$H$4)),0)))</f>
      </c>
      <c r="M90" s="17">
        <f>IF(G90&lt;=0.005,0,MIN(ROUND(G90*(1+G$5),2),G$4+IF(G$3=$B90,('My Debts'!$B$4+SUMPRODUCT((C90:H90&lt;=0.005)*$C$4:$H$4)),0)))</f>
      </c>
      <c r="N90" s="17">
        <f>IF(H90&lt;=0.005,0,MIN(ROUND(H90*(1+H$5),2),H$4+IF(H$3=$B90,('My Debts'!$B$4+SUMPRODUCT((C90:H90&lt;=0.005)*$C$4:$H$4)),0)))</f>
      </c>
      <c r="O90" s="18">
        <f>SUM(C90:H90)</f>
      </c>
      <c r="P90" s="19">
        <f>SUMPRODUCT(C90:H90,$C$5:$H$5)</f>
      </c>
    </row>
    <row r="91" spans="1:16" x14ac:dyDescent="0.25">
      <c r="A91">
        <v>85</v>
      </c>
      <c r="B91">
        <f>IFERROR(MINIFS($C$3:$H$3,C91:H91,"&gt;0.005"),"")</f>
      </c>
      <c r="C91" s="17">
        <f>MAX(0,ROUND(C90*(1+C$5)-I90,2))</f>
      </c>
      <c r="D91" s="17">
        <f>MAX(0,ROUND(D90*(1+D$5)-J90,2))</f>
      </c>
      <c r="E91" s="17">
        <f>MAX(0,ROUND(E90*(1+E$5)-K90,2))</f>
      </c>
      <c r="F91" s="17">
        <f>MAX(0,ROUND(F90*(1+F$5)-L90,2))</f>
      </c>
      <c r="G91" s="17">
        <f>MAX(0,ROUND(G90*(1+G$5)-M90,2))</f>
      </c>
      <c r="H91" s="17">
        <f>MAX(0,ROUND(H90*(1+H$5)-N90,2))</f>
      </c>
      <c r="I91" s="17">
        <f>IF(C91&lt;=0.005,0,MIN(ROUND(C91*(1+C$5),2),C$4+IF(C$3=$B91,('My Debts'!$B$4+SUMPRODUCT((C91:H91&lt;=0.005)*$C$4:$H$4)),0)))</f>
      </c>
      <c r="J91" s="17">
        <f>IF(D91&lt;=0.005,0,MIN(ROUND(D91*(1+D$5),2),D$4+IF(D$3=$B91,('My Debts'!$B$4+SUMPRODUCT((C91:H91&lt;=0.005)*$C$4:$H$4)),0)))</f>
      </c>
      <c r="K91" s="17">
        <f>IF(E91&lt;=0.005,0,MIN(ROUND(E91*(1+E$5),2),E$4+IF(E$3=$B91,('My Debts'!$B$4+SUMPRODUCT((C91:H91&lt;=0.005)*$C$4:$H$4)),0)))</f>
      </c>
      <c r="L91" s="17">
        <f>IF(F91&lt;=0.005,0,MIN(ROUND(F91*(1+F$5),2),F$4+IF(F$3=$B91,('My Debts'!$B$4+SUMPRODUCT((C91:H91&lt;=0.005)*$C$4:$H$4)),0)))</f>
      </c>
      <c r="M91" s="17">
        <f>IF(G91&lt;=0.005,0,MIN(ROUND(G91*(1+G$5),2),G$4+IF(G$3=$B91,('My Debts'!$B$4+SUMPRODUCT((C91:H91&lt;=0.005)*$C$4:$H$4)),0)))</f>
      </c>
      <c r="N91" s="17">
        <f>IF(H91&lt;=0.005,0,MIN(ROUND(H91*(1+H$5),2),H$4+IF(H$3=$B91,('My Debts'!$B$4+SUMPRODUCT((C91:H91&lt;=0.005)*$C$4:$H$4)),0)))</f>
      </c>
      <c r="O91" s="18">
        <f>SUM(C91:H91)</f>
      </c>
      <c r="P91" s="19">
        <f>SUMPRODUCT(C91:H91,$C$5:$H$5)</f>
      </c>
    </row>
    <row r="92" spans="1:16" x14ac:dyDescent="0.25">
      <c r="A92">
        <v>86</v>
      </c>
      <c r="B92">
        <f>IFERROR(MINIFS($C$3:$H$3,C92:H92,"&gt;0.005"),"")</f>
      </c>
      <c r="C92" s="17">
        <f>MAX(0,ROUND(C91*(1+C$5)-I91,2))</f>
      </c>
      <c r="D92" s="17">
        <f>MAX(0,ROUND(D91*(1+D$5)-J91,2))</f>
      </c>
      <c r="E92" s="17">
        <f>MAX(0,ROUND(E91*(1+E$5)-K91,2))</f>
      </c>
      <c r="F92" s="17">
        <f>MAX(0,ROUND(F91*(1+F$5)-L91,2))</f>
      </c>
      <c r="G92" s="17">
        <f>MAX(0,ROUND(G91*(1+G$5)-M91,2))</f>
      </c>
      <c r="H92" s="17">
        <f>MAX(0,ROUND(H91*(1+H$5)-N91,2))</f>
      </c>
      <c r="I92" s="17">
        <f>IF(C92&lt;=0.005,0,MIN(ROUND(C92*(1+C$5),2),C$4+IF(C$3=$B92,('My Debts'!$B$4+SUMPRODUCT((C92:H92&lt;=0.005)*$C$4:$H$4)),0)))</f>
      </c>
      <c r="J92" s="17">
        <f>IF(D92&lt;=0.005,0,MIN(ROUND(D92*(1+D$5),2),D$4+IF(D$3=$B92,('My Debts'!$B$4+SUMPRODUCT((C92:H92&lt;=0.005)*$C$4:$H$4)),0)))</f>
      </c>
      <c r="K92" s="17">
        <f>IF(E92&lt;=0.005,0,MIN(ROUND(E92*(1+E$5),2),E$4+IF(E$3=$B92,('My Debts'!$B$4+SUMPRODUCT((C92:H92&lt;=0.005)*$C$4:$H$4)),0)))</f>
      </c>
      <c r="L92" s="17">
        <f>IF(F92&lt;=0.005,0,MIN(ROUND(F92*(1+F$5),2),F$4+IF(F$3=$B92,('My Debts'!$B$4+SUMPRODUCT((C92:H92&lt;=0.005)*$C$4:$H$4)),0)))</f>
      </c>
      <c r="M92" s="17">
        <f>IF(G92&lt;=0.005,0,MIN(ROUND(G92*(1+G$5),2),G$4+IF(G$3=$B92,('My Debts'!$B$4+SUMPRODUCT((C92:H92&lt;=0.005)*$C$4:$H$4)),0)))</f>
      </c>
      <c r="N92" s="17">
        <f>IF(H92&lt;=0.005,0,MIN(ROUND(H92*(1+H$5),2),H$4+IF(H$3=$B92,('My Debts'!$B$4+SUMPRODUCT((C92:H92&lt;=0.005)*$C$4:$H$4)),0)))</f>
      </c>
      <c r="O92" s="18">
        <f>SUM(C92:H92)</f>
      </c>
      <c r="P92" s="19">
        <f>SUMPRODUCT(C92:H92,$C$5:$H$5)</f>
      </c>
    </row>
    <row r="93" spans="1:16" x14ac:dyDescent="0.25">
      <c r="A93">
        <v>87</v>
      </c>
      <c r="B93">
        <f>IFERROR(MINIFS($C$3:$H$3,C93:H93,"&gt;0.005"),"")</f>
      </c>
      <c r="C93" s="17">
        <f>MAX(0,ROUND(C92*(1+C$5)-I92,2))</f>
      </c>
      <c r="D93" s="17">
        <f>MAX(0,ROUND(D92*(1+D$5)-J92,2))</f>
      </c>
      <c r="E93" s="17">
        <f>MAX(0,ROUND(E92*(1+E$5)-K92,2))</f>
      </c>
      <c r="F93" s="17">
        <f>MAX(0,ROUND(F92*(1+F$5)-L92,2))</f>
      </c>
      <c r="G93" s="17">
        <f>MAX(0,ROUND(G92*(1+G$5)-M92,2))</f>
      </c>
      <c r="H93" s="17">
        <f>MAX(0,ROUND(H92*(1+H$5)-N92,2))</f>
      </c>
      <c r="I93" s="17">
        <f>IF(C93&lt;=0.005,0,MIN(ROUND(C93*(1+C$5),2),C$4+IF(C$3=$B93,('My Debts'!$B$4+SUMPRODUCT((C93:H93&lt;=0.005)*$C$4:$H$4)),0)))</f>
      </c>
      <c r="J93" s="17">
        <f>IF(D93&lt;=0.005,0,MIN(ROUND(D93*(1+D$5),2),D$4+IF(D$3=$B93,('My Debts'!$B$4+SUMPRODUCT((C93:H93&lt;=0.005)*$C$4:$H$4)),0)))</f>
      </c>
      <c r="K93" s="17">
        <f>IF(E93&lt;=0.005,0,MIN(ROUND(E93*(1+E$5),2),E$4+IF(E$3=$B93,('My Debts'!$B$4+SUMPRODUCT((C93:H93&lt;=0.005)*$C$4:$H$4)),0)))</f>
      </c>
      <c r="L93" s="17">
        <f>IF(F93&lt;=0.005,0,MIN(ROUND(F93*(1+F$5),2),F$4+IF(F$3=$B93,('My Debts'!$B$4+SUMPRODUCT((C93:H93&lt;=0.005)*$C$4:$H$4)),0)))</f>
      </c>
      <c r="M93" s="17">
        <f>IF(G93&lt;=0.005,0,MIN(ROUND(G93*(1+G$5),2),G$4+IF(G$3=$B93,('My Debts'!$B$4+SUMPRODUCT((C93:H93&lt;=0.005)*$C$4:$H$4)),0)))</f>
      </c>
      <c r="N93" s="17">
        <f>IF(H93&lt;=0.005,0,MIN(ROUND(H93*(1+H$5),2),H$4+IF(H$3=$B93,('My Debts'!$B$4+SUMPRODUCT((C93:H93&lt;=0.005)*$C$4:$H$4)),0)))</f>
      </c>
      <c r="O93" s="18">
        <f>SUM(C93:H93)</f>
      </c>
      <c r="P93" s="19">
        <f>SUMPRODUCT(C93:H93,$C$5:$H$5)</f>
      </c>
    </row>
    <row r="94" spans="1:16" x14ac:dyDescent="0.25">
      <c r="A94">
        <v>88</v>
      </c>
      <c r="B94">
        <f>IFERROR(MINIFS($C$3:$H$3,C94:H94,"&gt;0.005"),"")</f>
      </c>
      <c r="C94" s="17">
        <f>MAX(0,ROUND(C93*(1+C$5)-I93,2))</f>
      </c>
      <c r="D94" s="17">
        <f>MAX(0,ROUND(D93*(1+D$5)-J93,2))</f>
      </c>
      <c r="E94" s="17">
        <f>MAX(0,ROUND(E93*(1+E$5)-K93,2))</f>
      </c>
      <c r="F94" s="17">
        <f>MAX(0,ROUND(F93*(1+F$5)-L93,2))</f>
      </c>
      <c r="G94" s="17">
        <f>MAX(0,ROUND(G93*(1+G$5)-M93,2))</f>
      </c>
      <c r="H94" s="17">
        <f>MAX(0,ROUND(H93*(1+H$5)-N93,2))</f>
      </c>
      <c r="I94" s="17">
        <f>IF(C94&lt;=0.005,0,MIN(ROUND(C94*(1+C$5),2),C$4+IF(C$3=$B94,('My Debts'!$B$4+SUMPRODUCT((C94:H94&lt;=0.005)*$C$4:$H$4)),0)))</f>
      </c>
      <c r="J94" s="17">
        <f>IF(D94&lt;=0.005,0,MIN(ROUND(D94*(1+D$5),2),D$4+IF(D$3=$B94,('My Debts'!$B$4+SUMPRODUCT((C94:H94&lt;=0.005)*$C$4:$H$4)),0)))</f>
      </c>
      <c r="K94" s="17">
        <f>IF(E94&lt;=0.005,0,MIN(ROUND(E94*(1+E$5),2),E$4+IF(E$3=$B94,('My Debts'!$B$4+SUMPRODUCT((C94:H94&lt;=0.005)*$C$4:$H$4)),0)))</f>
      </c>
      <c r="L94" s="17">
        <f>IF(F94&lt;=0.005,0,MIN(ROUND(F94*(1+F$5),2),F$4+IF(F$3=$B94,('My Debts'!$B$4+SUMPRODUCT((C94:H94&lt;=0.005)*$C$4:$H$4)),0)))</f>
      </c>
      <c r="M94" s="17">
        <f>IF(G94&lt;=0.005,0,MIN(ROUND(G94*(1+G$5),2),G$4+IF(G$3=$B94,('My Debts'!$B$4+SUMPRODUCT((C94:H94&lt;=0.005)*$C$4:$H$4)),0)))</f>
      </c>
      <c r="N94" s="17">
        <f>IF(H94&lt;=0.005,0,MIN(ROUND(H94*(1+H$5),2),H$4+IF(H$3=$B94,('My Debts'!$B$4+SUMPRODUCT((C94:H94&lt;=0.005)*$C$4:$H$4)),0)))</f>
      </c>
      <c r="O94" s="18">
        <f>SUM(C94:H94)</f>
      </c>
      <c r="P94" s="19">
        <f>SUMPRODUCT(C94:H94,$C$5:$H$5)</f>
      </c>
    </row>
    <row r="95" spans="1:16" x14ac:dyDescent="0.25">
      <c r="A95">
        <v>89</v>
      </c>
      <c r="B95">
        <f>IFERROR(MINIFS($C$3:$H$3,C95:H95,"&gt;0.005"),"")</f>
      </c>
      <c r="C95" s="17">
        <f>MAX(0,ROUND(C94*(1+C$5)-I94,2))</f>
      </c>
      <c r="D95" s="17">
        <f>MAX(0,ROUND(D94*(1+D$5)-J94,2))</f>
      </c>
      <c r="E95" s="17">
        <f>MAX(0,ROUND(E94*(1+E$5)-K94,2))</f>
      </c>
      <c r="F95" s="17">
        <f>MAX(0,ROUND(F94*(1+F$5)-L94,2))</f>
      </c>
      <c r="G95" s="17">
        <f>MAX(0,ROUND(G94*(1+G$5)-M94,2))</f>
      </c>
      <c r="H95" s="17">
        <f>MAX(0,ROUND(H94*(1+H$5)-N94,2))</f>
      </c>
      <c r="I95" s="17">
        <f>IF(C95&lt;=0.005,0,MIN(ROUND(C95*(1+C$5),2),C$4+IF(C$3=$B95,('My Debts'!$B$4+SUMPRODUCT((C95:H95&lt;=0.005)*$C$4:$H$4)),0)))</f>
      </c>
      <c r="J95" s="17">
        <f>IF(D95&lt;=0.005,0,MIN(ROUND(D95*(1+D$5),2),D$4+IF(D$3=$B95,('My Debts'!$B$4+SUMPRODUCT((C95:H95&lt;=0.005)*$C$4:$H$4)),0)))</f>
      </c>
      <c r="K95" s="17">
        <f>IF(E95&lt;=0.005,0,MIN(ROUND(E95*(1+E$5),2),E$4+IF(E$3=$B95,('My Debts'!$B$4+SUMPRODUCT((C95:H95&lt;=0.005)*$C$4:$H$4)),0)))</f>
      </c>
      <c r="L95" s="17">
        <f>IF(F95&lt;=0.005,0,MIN(ROUND(F95*(1+F$5),2),F$4+IF(F$3=$B95,('My Debts'!$B$4+SUMPRODUCT((C95:H95&lt;=0.005)*$C$4:$H$4)),0)))</f>
      </c>
      <c r="M95" s="17">
        <f>IF(G95&lt;=0.005,0,MIN(ROUND(G95*(1+G$5),2),G$4+IF(G$3=$B95,('My Debts'!$B$4+SUMPRODUCT((C95:H95&lt;=0.005)*$C$4:$H$4)),0)))</f>
      </c>
      <c r="N95" s="17">
        <f>IF(H95&lt;=0.005,0,MIN(ROUND(H95*(1+H$5),2),H$4+IF(H$3=$B95,('My Debts'!$B$4+SUMPRODUCT((C95:H95&lt;=0.005)*$C$4:$H$4)),0)))</f>
      </c>
      <c r="O95" s="18">
        <f>SUM(C95:H95)</f>
      </c>
      <c r="P95" s="19">
        <f>SUMPRODUCT(C95:H95,$C$5:$H$5)</f>
      </c>
    </row>
    <row r="96" spans="1:16" x14ac:dyDescent="0.25">
      <c r="A96">
        <v>90</v>
      </c>
      <c r="B96">
        <f>IFERROR(MINIFS($C$3:$H$3,C96:H96,"&gt;0.005"),"")</f>
      </c>
      <c r="C96" s="17">
        <f>MAX(0,ROUND(C95*(1+C$5)-I95,2))</f>
      </c>
      <c r="D96" s="17">
        <f>MAX(0,ROUND(D95*(1+D$5)-J95,2))</f>
      </c>
      <c r="E96" s="17">
        <f>MAX(0,ROUND(E95*(1+E$5)-K95,2))</f>
      </c>
      <c r="F96" s="17">
        <f>MAX(0,ROUND(F95*(1+F$5)-L95,2))</f>
      </c>
      <c r="G96" s="17">
        <f>MAX(0,ROUND(G95*(1+G$5)-M95,2))</f>
      </c>
      <c r="H96" s="17">
        <f>MAX(0,ROUND(H95*(1+H$5)-N95,2))</f>
      </c>
      <c r="I96" s="17">
        <f>IF(C96&lt;=0.005,0,MIN(ROUND(C96*(1+C$5),2),C$4+IF(C$3=$B96,('My Debts'!$B$4+SUMPRODUCT((C96:H96&lt;=0.005)*$C$4:$H$4)),0)))</f>
      </c>
      <c r="J96" s="17">
        <f>IF(D96&lt;=0.005,0,MIN(ROUND(D96*(1+D$5),2),D$4+IF(D$3=$B96,('My Debts'!$B$4+SUMPRODUCT((C96:H96&lt;=0.005)*$C$4:$H$4)),0)))</f>
      </c>
      <c r="K96" s="17">
        <f>IF(E96&lt;=0.005,0,MIN(ROUND(E96*(1+E$5),2),E$4+IF(E$3=$B96,('My Debts'!$B$4+SUMPRODUCT((C96:H96&lt;=0.005)*$C$4:$H$4)),0)))</f>
      </c>
      <c r="L96" s="17">
        <f>IF(F96&lt;=0.005,0,MIN(ROUND(F96*(1+F$5),2),F$4+IF(F$3=$B96,('My Debts'!$B$4+SUMPRODUCT((C96:H96&lt;=0.005)*$C$4:$H$4)),0)))</f>
      </c>
      <c r="M96" s="17">
        <f>IF(G96&lt;=0.005,0,MIN(ROUND(G96*(1+G$5),2),G$4+IF(G$3=$B96,('My Debts'!$B$4+SUMPRODUCT((C96:H96&lt;=0.005)*$C$4:$H$4)),0)))</f>
      </c>
      <c r="N96" s="17">
        <f>IF(H96&lt;=0.005,0,MIN(ROUND(H96*(1+H$5),2),H$4+IF(H$3=$B96,('My Debts'!$B$4+SUMPRODUCT((C96:H96&lt;=0.005)*$C$4:$H$4)),0)))</f>
      </c>
      <c r="O96" s="18">
        <f>SUM(C96:H96)</f>
      </c>
      <c r="P96" s="19">
        <f>SUMPRODUCT(C96:H96,$C$5:$H$5)</f>
      </c>
    </row>
    <row r="97" spans="1:16" x14ac:dyDescent="0.25">
      <c r="A97">
        <v>91</v>
      </c>
      <c r="B97">
        <f>IFERROR(MINIFS($C$3:$H$3,C97:H97,"&gt;0.005"),"")</f>
      </c>
      <c r="C97" s="17">
        <f>MAX(0,ROUND(C96*(1+C$5)-I96,2))</f>
      </c>
      <c r="D97" s="17">
        <f>MAX(0,ROUND(D96*(1+D$5)-J96,2))</f>
      </c>
      <c r="E97" s="17">
        <f>MAX(0,ROUND(E96*(1+E$5)-K96,2))</f>
      </c>
      <c r="F97" s="17">
        <f>MAX(0,ROUND(F96*(1+F$5)-L96,2))</f>
      </c>
      <c r="G97" s="17">
        <f>MAX(0,ROUND(G96*(1+G$5)-M96,2))</f>
      </c>
      <c r="H97" s="17">
        <f>MAX(0,ROUND(H96*(1+H$5)-N96,2))</f>
      </c>
      <c r="I97" s="17">
        <f>IF(C97&lt;=0.005,0,MIN(ROUND(C97*(1+C$5),2),C$4+IF(C$3=$B97,('My Debts'!$B$4+SUMPRODUCT((C97:H97&lt;=0.005)*$C$4:$H$4)),0)))</f>
      </c>
      <c r="J97" s="17">
        <f>IF(D97&lt;=0.005,0,MIN(ROUND(D97*(1+D$5),2),D$4+IF(D$3=$B97,('My Debts'!$B$4+SUMPRODUCT((C97:H97&lt;=0.005)*$C$4:$H$4)),0)))</f>
      </c>
      <c r="K97" s="17">
        <f>IF(E97&lt;=0.005,0,MIN(ROUND(E97*(1+E$5),2),E$4+IF(E$3=$B97,('My Debts'!$B$4+SUMPRODUCT((C97:H97&lt;=0.005)*$C$4:$H$4)),0)))</f>
      </c>
      <c r="L97" s="17">
        <f>IF(F97&lt;=0.005,0,MIN(ROUND(F97*(1+F$5),2),F$4+IF(F$3=$B97,('My Debts'!$B$4+SUMPRODUCT((C97:H97&lt;=0.005)*$C$4:$H$4)),0)))</f>
      </c>
      <c r="M97" s="17">
        <f>IF(G97&lt;=0.005,0,MIN(ROUND(G97*(1+G$5),2),G$4+IF(G$3=$B97,('My Debts'!$B$4+SUMPRODUCT((C97:H97&lt;=0.005)*$C$4:$H$4)),0)))</f>
      </c>
      <c r="N97" s="17">
        <f>IF(H97&lt;=0.005,0,MIN(ROUND(H97*(1+H$5),2),H$4+IF(H$3=$B97,('My Debts'!$B$4+SUMPRODUCT((C97:H97&lt;=0.005)*$C$4:$H$4)),0)))</f>
      </c>
      <c r="O97" s="18">
        <f>SUM(C97:H97)</f>
      </c>
      <c r="P97" s="19">
        <f>SUMPRODUCT(C97:H97,$C$5:$H$5)</f>
      </c>
    </row>
    <row r="98" spans="1:16" x14ac:dyDescent="0.25">
      <c r="A98">
        <v>92</v>
      </c>
      <c r="B98">
        <f>IFERROR(MINIFS($C$3:$H$3,C98:H98,"&gt;0.005"),"")</f>
      </c>
      <c r="C98" s="17">
        <f>MAX(0,ROUND(C97*(1+C$5)-I97,2))</f>
      </c>
      <c r="D98" s="17">
        <f>MAX(0,ROUND(D97*(1+D$5)-J97,2))</f>
      </c>
      <c r="E98" s="17">
        <f>MAX(0,ROUND(E97*(1+E$5)-K97,2))</f>
      </c>
      <c r="F98" s="17">
        <f>MAX(0,ROUND(F97*(1+F$5)-L97,2))</f>
      </c>
      <c r="G98" s="17">
        <f>MAX(0,ROUND(G97*(1+G$5)-M97,2))</f>
      </c>
      <c r="H98" s="17">
        <f>MAX(0,ROUND(H97*(1+H$5)-N97,2))</f>
      </c>
      <c r="I98" s="17">
        <f>IF(C98&lt;=0.005,0,MIN(ROUND(C98*(1+C$5),2),C$4+IF(C$3=$B98,('My Debts'!$B$4+SUMPRODUCT((C98:H98&lt;=0.005)*$C$4:$H$4)),0)))</f>
      </c>
      <c r="J98" s="17">
        <f>IF(D98&lt;=0.005,0,MIN(ROUND(D98*(1+D$5),2),D$4+IF(D$3=$B98,('My Debts'!$B$4+SUMPRODUCT((C98:H98&lt;=0.005)*$C$4:$H$4)),0)))</f>
      </c>
      <c r="K98" s="17">
        <f>IF(E98&lt;=0.005,0,MIN(ROUND(E98*(1+E$5),2),E$4+IF(E$3=$B98,('My Debts'!$B$4+SUMPRODUCT((C98:H98&lt;=0.005)*$C$4:$H$4)),0)))</f>
      </c>
      <c r="L98" s="17">
        <f>IF(F98&lt;=0.005,0,MIN(ROUND(F98*(1+F$5),2),F$4+IF(F$3=$B98,('My Debts'!$B$4+SUMPRODUCT((C98:H98&lt;=0.005)*$C$4:$H$4)),0)))</f>
      </c>
      <c r="M98" s="17">
        <f>IF(G98&lt;=0.005,0,MIN(ROUND(G98*(1+G$5),2),G$4+IF(G$3=$B98,('My Debts'!$B$4+SUMPRODUCT((C98:H98&lt;=0.005)*$C$4:$H$4)),0)))</f>
      </c>
      <c r="N98" s="17">
        <f>IF(H98&lt;=0.005,0,MIN(ROUND(H98*(1+H$5),2),H$4+IF(H$3=$B98,('My Debts'!$B$4+SUMPRODUCT((C98:H98&lt;=0.005)*$C$4:$H$4)),0)))</f>
      </c>
      <c r="O98" s="18">
        <f>SUM(C98:H98)</f>
      </c>
      <c r="P98" s="19">
        <f>SUMPRODUCT(C98:H98,$C$5:$H$5)</f>
      </c>
    </row>
    <row r="99" spans="1:16" x14ac:dyDescent="0.25">
      <c r="A99">
        <v>93</v>
      </c>
      <c r="B99">
        <f>IFERROR(MINIFS($C$3:$H$3,C99:H99,"&gt;0.005"),"")</f>
      </c>
      <c r="C99" s="17">
        <f>MAX(0,ROUND(C98*(1+C$5)-I98,2))</f>
      </c>
      <c r="D99" s="17">
        <f>MAX(0,ROUND(D98*(1+D$5)-J98,2))</f>
      </c>
      <c r="E99" s="17">
        <f>MAX(0,ROUND(E98*(1+E$5)-K98,2))</f>
      </c>
      <c r="F99" s="17">
        <f>MAX(0,ROUND(F98*(1+F$5)-L98,2))</f>
      </c>
      <c r="G99" s="17">
        <f>MAX(0,ROUND(G98*(1+G$5)-M98,2))</f>
      </c>
      <c r="H99" s="17">
        <f>MAX(0,ROUND(H98*(1+H$5)-N98,2))</f>
      </c>
      <c r="I99" s="17">
        <f>IF(C99&lt;=0.005,0,MIN(ROUND(C99*(1+C$5),2),C$4+IF(C$3=$B99,('My Debts'!$B$4+SUMPRODUCT((C99:H99&lt;=0.005)*$C$4:$H$4)),0)))</f>
      </c>
      <c r="J99" s="17">
        <f>IF(D99&lt;=0.005,0,MIN(ROUND(D99*(1+D$5),2),D$4+IF(D$3=$B99,('My Debts'!$B$4+SUMPRODUCT((C99:H99&lt;=0.005)*$C$4:$H$4)),0)))</f>
      </c>
      <c r="K99" s="17">
        <f>IF(E99&lt;=0.005,0,MIN(ROUND(E99*(1+E$5),2),E$4+IF(E$3=$B99,('My Debts'!$B$4+SUMPRODUCT((C99:H99&lt;=0.005)*$C$4:$H$4)),0)))</f>
      </c>
      <c r="L99" s="17">
        <f>IF(F99&lt;=0.005,0,MIN(ROUND(F99*(1+F$5),2),F$4+IF(F$3=$B99,('My Debts'!$B$4+SUMPRODUCT((C99:H99&lt;=0.005)*$C$4:$H$4)),0)))</f>
      </c>
      <c r="M99" s="17">
        <f>IF(G99&lt;=0.005,0,MIN(ROUND(G99*(1+G$5),2),G$4+IF(G$3=$B99,('My Debts'!$B$4+SUMPRODUCT((C99:H99&lt;=0.005)*$C$4:$H$4)),0)))</f>
      </c>
      <c r="N99" s="17">
        <f>IF(H99&lt;=0.005,0,MIN(ROUND(H99*(1+H$5),2),H$4+IF(H$3=$B99,('My Debts'!$B$4+SUMPRODUCT((C99:H99&lt;=0.005)*$C$4:$H$4)),0)))</f>
      </c>
      <c r="O99" s="18">
        <f>SUM(C99:H99)</f>
      </c>
      <c r="P99" s="19">
        <f>SUMPRODUCT(C99:H99,$C$5:$H$5)</f>
      </c>
    </row>
    <row r="100" spans="1:16" x14ac:dyDescent="0.25">
      <c r="A100">
        <v>94</v>
      </c>
      <c r="B100">
        <f>IFERROR(MINIFS($C$3:$H$3,C100:H100,"&gt;0.005"),"")</f>
      </c>
      <c r="C100" s="17">
        <f>MAX(0,ROUND(C99*(1+C$5)-I99,2))</f>
      </c>
      <c r="D100" s="17">
        <f>MAX(0,ROUND(D99*(1+D$5)-J99,2))</f>
      </c>
      <c r="E100" s="17">
        <f>MAX(0,ROUND(E99*(1+E$5)-K99,2))</f>
      </c>
      <c r="F100" s="17">
        <f>MAX(0,ROUND(F99*(1+F$5)-L99,2))</f>
      </c>
      <c r="G100" s="17">
        <f>MAX(0,ROUND(G99*(1+G$5)-M99,2))</f>
      </c>
      <c r="H100" s="17">
        <f>MAX(0,ROUND(H99*(1+H$5)-N99,2))</f>
      </c>
      <c r="I100" s="17">
        <f>IF(C100&lt;=0.005,0,MIN(ROUND(C100*(1+C$5),2),C$4+IF(C$3=$B100,('My Debts'!$B$4+SUMPRODUCT((C100:H100&lt;=0.005)*$C$4:$H$4)),0)))</f>
      </c>
      <c r="J100" s="17">
        <f>IF(D100&lt;=0.005,0,MIN(ROUND(D100*(1+D$5),2),D$4+IF(D$3=$B100,('My Debts'!$B$4+SUMPRODUCT((C100:H100&lt;=0.005)*$C$4:$H$4)),0)))</f>
      </c>
      <c r="K100" s="17">
        <f>IF(E100&lt;=0.005,0,MIN(ROUND(E100*(1+E$5),2),E$4+IF(E$3=$B100,('My Debts'!$B$4+SUMPRODUCT((C100:H100&lt;=0.005)*$C$4:$H$4)),0)))</f>
      </c>
      <c r="L100" s="17">
        <f>IF(F100&lt;=0.005,0,MIN(ROUND(F100*(1+F$5),2),F$4+IF(F$3=$B100,('My Debts'!$B$4+SUMPRODUCT((C100:H100&lt;=0.005)*$C$4:$H$4)),0)))</f>
      </c>
      <c r="M100" s="17">
        <f>IF(G100&lt;=0.005,0,MIN(ROUND(G100*(1+G$5),2),G$4+IF(G$3=$B100,('My Debts'!$B$4+SUMPRODUCT((C100:H100&lt;=0.005)*$C$4:$H$4)),0)))</f>
      </c>
      <c r="N100" s="17">
        <f>IF(H100&lt;=0.005,0,MIN(ROUND(H100*(1+H$5),2),H$4+IF(H$3=$B100,('My Debts'!$B$4+SUMPRODUCT((C100:H100&lt;=0.005)*$C$4:$H$4)),0)))</f>
      </c>
      <c r="O100" s="18">
        <f>SUM(C100:H100)</f>
      </c>
      <c r="P100" s="19">
        <f>SUMPRODUCT(C100:H100,$C$5:$H$5)</f>
      </c>
    </row>
    <row r="101" spans="1:16" x14ac:dyDescent="0.25">
      <c r="A101">
        <v>95</v>
      </c>
      <c r="B101">
        <f>IFERROR(MINIFS($C$3:$H$3,C101:H101,"&gt;0.005"),"")</f>
      </c>
      <c r="C101" s="17">
        <f>MAX(0,ROUND(C100*(1+C$5)-I100,2))</f>
      </c>
      <c r="D101" s="17">
        <f>MAX(0,ROUND(D100*(1+D$5)-J100,2))</f>
      </c>
      <c r="E101" s="17">
        <f>MAX(0,ROUND(E100*(1+E$5)-K100,2))</f>
      </c>
      <c r="F101" s="17">
        <f>MAX(0,ROUND(F100*(1+F$5)-L100,2))</f>
      </c>
      <c r="G101" s="17">
        <f>MAX(0,ROUND(G100*(1+G$5)-M100,2))</f>
      </c>
      <c r="H101" s="17">
        <f>MAX(0,ROUND(H100*(1+H$5)-N100,2))</f>
      </c>
      <c r="I101" s="17">
        <f>IF(C101&lt;=0.005,0,MIN(ROUND(C101*(1+C$5),2),C$4+IF(C$3=$B101,('My Debts'!$B$4+SUMPRODUCT((C101:H101&lt;=0.005)*$C$4:$H$4)),0)))</f>
      </c>
      <c r="J101" s="17">
        <f>IF(D101&lt;=0.005,0,MIN(ROUND(D101*(1+D$5),2),D$4+IF(D$3=$B101,('My Debts'!$B$4+SUMPRODUCT((C101:H101&lt;=0.005)*$C$4:$H$4)),0)))</f>
      </c>
      <c r="K101" s="17">
        <f>IF(E101&lt;=0.005,0,MIN(ROUND(E101*(1+E$5),2),E$4+IF(E$3=$B101,('My Debts'!$B$4+SUMPRODUCT((C101:H101&lt;=0.005)*$C$4:$H$4)),0)))</f>
      </c>
      <c r="L101" s="17">
        <f>IF(F101&lt;=0.005,0,MIN(ROUND(F101*(1+F$5),2),F$4+IF(F$3=$B101,('My Debts'!$B$4+SUMPRODUCT((C101:H101&lt;=0.005)*$C$4:$H$4)),0)))</f>
      </c>
      <c r="M101" s="17">
        <f>IF(G101&lt;=0.005,0,MIN(ROUND(G101*(1+G$5),2),G$4+IF(G$3=$B101,('My Debts'!$B$4+SUMPRODUCT((C101:H101&lt;=0.005)*$C$4:$H$4)),0)))</f>
      </c>
      <c r="N101" s="17">
        <f>IF(H101&lt;=0.005,0,MIN(ROUND(H101*(1+H$5),2),H$4+IF(H$3=$B101,('My Debts'!$B$4+SUMPRODUCT((C101:H101&lt;=0.005)*$C$4:$H$4)),0)))</f>
      </c>
      <c r="O101" s="18">
        <f>SUM(C101:H101)</f>
      </c>
      <c r="P101" s="19">
        <f>SUMPRODUCT(C101:H101,$C$5:$H$5)</f>
      </c>
    </row>
    <row r="102" spans="1:16" x14ac:dyDescent="0.25">
      <c r="A102">
        <v>96</v>
      </c>
      <c r="B102">
        <f>IFERROR(MINIFS($C$3:$H$3,C102:H102,"&gt;0.005"),"")</f>
      </c>
      <c r="C102" s="17">
        <f>MAX(0,ROUND(C101*(1+C$5)-I101,2))</f>
      </c>
      <c r="D102" s="17">
        <f>MAX(0,ROUND(D101*(1+D$5)-J101,2))</f>
      </c>
      <c r="E102" s="17">
        <f>MAX(0,ROUND(E101*(1+E$5)-K101,2))</f>
      </c>
      <c r="F102" s="17">
        <f>MAX(0,ROUND(F101*(1+F$5)-L101,2))</f>
      </c>
      <c r="G102" s="17">
        <f>MAX(0,ROUND(G101*(1+G$5)-M101,2))</f>
      </c>
      <c r="H102" s="17">
        <f>MAX(0,ROUND(H101*(1+H$5)-N101,2))</f>
      </c>
      <c r="I102" s="17">
        <f>IF(C102&lt;=0.005,0,MIN(ROUND(C102*(1+C$5),2),C$4+IF(C$3=$B102,('My Debts'!$B$4+SUMPRODUCT((C102:H102&lt;=0.005)*$C$4:$H$4)),0)))</f>
      </c>
      <c r="J102" s="17">
        <f>IF(D102&lt;=0.005,0,MIN(ROUND(D102*(1+D$5),2),D$4+IF(D$3=$B102,('My Debts'!$B$4+SUMPRODUCT((C102:H102&lt;=0.005)*$C$4:$H$4)),0)))</f>
      </c>
      <c r="K102" s="17">
        <f>IF(E102&lt;=0.005,0,MIN(ROUND(E102*(1+E$5),2),E$4+IF(E$3=$B102,('My Debts'!$B$4+SUMPRODUCT((C102:H102&lt;=0.005)*$C$4:$H$4)),0)))</f>
      </c>
      <c r="L102" s="17">
        <f>IF(F102&lt;=0.005,0,MIN(ROUND(F102*(1+F$5),2),F$4+IF(F$3=$B102,('My Debts'!$B$4+SUMPRODUCT((C102:H102&lt;=0.005)*$C$4:$H$4)),0)))</f>
      </c>
      <c r="M102" s="17">
        <f>IF(G102&lt;=0.005,0,MIN(ROUND(G102*(1+G$5),2),G$4+IF(G$3=$B102,('My Debts'!$B$4+SUMPRODUCT((C102:H102&lt;=0.005)*$C$4:$H$4)),0)))</f>
      </c>
      <c r="N102" s="17">
        <f>IF(H102&lt;=0.005,0,MIN(ROUND(H102*(1+H$5),2),H$4+IF(H$3=$B102,('My Debts'!$B$4+SUMPRODUCT((C102:H102&lt;=0.005)*$C$4:$H$4)),0)))</f>
      </c>
      <c r="O102" s="18">
        <f>SUM(C102:H102)</f>
      </c>
      <c r="P102" s="19">
        <f>SUMPRODUCT(C102:H102,$C$5:$H$5)</f>
      </c>
    </row>
    <row r="103" spans="1:16" x14ac:dyDescent="0.25">
      <c r="A103">
        <v>97</v>
      </c>
      <c r="B103">
        <f>IFERROR(MINIFS($C$3:$H$3,C103:H103,"&gt;0.005"),"")</f>
      </c>
      <c r="C103" s="17">
        <f>MAX(0,ROUND(C102*(1+C$5)-I102,2))</f>
      </c>
      <c r="D103" s="17">
        <f>MAX(0,ROUND(D102*(1+D$5)-J102,2))</f>
      </c>
      <c r="E103" s="17">
        <f>MAX(0,ROUND(E102*(1+E$5)-K102,2))</f>
      </c>
      <c r="F103" s="17">
        <f>MAX(0,ROUND(F102*(1+F$5)-L102,2))</f>
      </c>
      <c r="G103" s="17">
        <f>MAX(0,ROUND(G102*(1+G$5)-M102,2))</f>
      </c>
      <c r="H103" s="17">
        <f>MAX(0,ROUND(H102*(1+H$5)-N102,2))</f>
      </c>
      <c r="I103" s="17">
        <f>IF(C103&lt;=0.005,0,MIN(ROUND(C103*(1+C$5),2),C$4+IF(C$3=$B103,('My Debts'!$B$4+SUMPRODUCT((C103:H103&lt;=0.005)*$C$4:$H$4)),0)))</f>
      </c>
      <c r="J103" s="17">
        <f>IF(D103&lt;=0.005,0,MIN(ROUND(D103*(1+D$5),2),D$4+IF(D$3=$B103,('My Debts'!$B$4+SUMPRODUCT((C103:H103&lt;=0.005)*$C$4:$H$4)),0)))</f>
      </c>
      <c r="K103" s="17">
        <f>IF(E103&lt;=0.005,0,MIN(ROUND(E103*(1+E$5),2),E$4+IF(E$3=$B103,('My Debts'!$B$4+SUMPRODUCT((C103:H103&lt;=0.005)*$C$4:$H$4)),0)))</f>
      </c>
      <c r="L103" s="17">
        <f>IF(F103&lt;=0.005,0,MIN(ROUND(F103*(1+F$5),2),F$4+IF(F$3=$B103,('My Debts'!$B$4+SUMPRODUCT((C103:H103&lt;=0.005)*$C$4:$H$4)),0)))</f>
      </c>
      <c r="M103" s="17">
        <f>IF(G103&lt;=0.005,0,MIN(ROUND(G103*(1+G$5),2),G$4+IF(G$3=$B103,('My Debts'!$B$4+SUMPRODUCT((C103:H103&lt;=0.005)*$C$4:$H$4)),0)))</f>
      </c>
      <c r="N103" s="17">
        <f>IF(H103&lt;=0.005,0,MIN(ROUND(H103*(1+H$5),2),H$4+IF(H$3=$B103,('My Debts'!$B$4+SUMPRODUCT((C103:H103&lt;=0.005)*$C$4:$H$4)),0)))</f>
      </c>
      <c r="O103" s="18">
        <f>SUM(C103:H103)</f>
      </c>
      <c r="P103" s="19">
        <f>SUMPRODUCT(C103:H103,$C$5:$H$5)</f>
      </c>
    </row>
    <row r="104" spans="1:16" x14ac:dyDescent="0.25">
      <c r="A104">
        <v>98</v>
      </c>
      <c r="B104">
        <f>IFERROR(MINIFS($C$3:$H$3,C104:H104,"&gt;0.005"),"")</f>
      </c>
      <c r="C104" s="17">
        <f>MAX(0,ROUND(C103*(1+C$5)-I103,2))</f>
      </c>
      <c r="D104" s="17">
        <f>MAX(0,ROUND(D103*(1+D$5)-J103,2))</f>
      </c>
      <c r="E104" s="17">
        <f>MAX(0,ROUND(E103*(1+E$5)-K103,2))</f>
      </c>
      <c r="F104" s="17">
        <f>MAX(0,ROUND(F103*(1+F$5)-L103,2))</f>
      </c>
      <c r="G104" s="17">
        <f>MAX(0,ROUND(G103*(1+G$5)-M103,2))</f>
      </c>
      <c r="H104" s="17">
        <f>MAX(0,ROUND(H103*(1+H$5)-N103,2))</f>
      </c>
      <c r="I104" s="17">
        <f>IF(C104&lt;=0.005,0,MIN(ROUND(C104*(1+C$5),2),C$4+IF(C$3=$B104,('My Debts'!$B$4+SUMPRODUCT((C104:H104&lt;=0.005)*$C$4:$H$4)),0)))</f>
      </c>
      <c r="J104" s="17">
        <f>IF(D104&lt;=0.005,0,MIN(ROUND(D104*(1+D$5),2),D$4+IF(D$3=$B104,('My Debts'!$B$4+SUMPRODUCT((C104:H104&lt;=0.005)*$C$4:$H$4)),0)))</f>
      </c>
      <c r="K104" s="17">
        <f>IF(E104&lt;=0.005,0,MIN(ROUND(E104*(1+E$5),2),E$4+IF(E$3=$B104,('My Debts'!$B$4+SUMPRODUCT((C104:H104&lt;=0.005)*$C$4:$H$4)),0)))</f>
      </c>
      <c r="L104" s="17">
        <f>IF(F104&lt;=0.005,0,MIN(ROUND(F104*(1+F$5),2),F$4+IF(F$3=$B104,('My Debts'!$B$4+SUMPRODUCT((C104:H104&lt;=0.005)*$C$4:$H$4)),0)))</f>
      </c>
      <c r="M104" s="17">
        <f>IF(G104&lt;=0.005,0,MIN(ROUND(G104*(1+G$5),2),G$4+IF(G$3=$B104,('My Debts'!$B$4+SUMPRODUCT((C104:H104&lt;=0.005)*$C$4:$H$4)),0)))</f>
      </c>
      <c r="N104" s="17">
        <f>IF(H104&lt;=0.005,0,MIN(ROUND(H104*(1+H$5),2),H$4+IF(H$3=$B104,('My Debts'!$B$4+SUMPRODUCT((C104:H104&lt;=0.005)*$C$4:$H$4)),0)))</f>
      </c>
      <c r="O104" s="18">
        <f>SUM(C104:H104)</f>
      </c>
      <c r="P104" s="19">
        <f>SUMPRODUCT(C104:H104,$C$5:$H$5)</f>
      </c>
    </row>
    <row r="105" spans="1:16" x14ac:dyDescent="0.25">
      <c r="A105">
        <v>99</v>
      </c>
      <c r="B105">
        <f>IFERROR(MINIFS($C$3:$H$3,C105:H105,"&gt;0.005"),"")</f>
      </c>
      <c r="C105" s="17">
        <f>MAX(0,ROUND(C104*(1+C$5)-I104,2))</f>
      </c>
      <c r="D105" s="17">
        <f>MAX(0,ROUND(D104*(1+D$5)-J104,2))</f>
      </c>
      <c r="E105" s="17">
        <f>MAX(0,ROUND(E104*(1+E$5)-K104,2))</f>
      </c>
      <c r="F105" s="17">
        <f>MAX(0,ROUND(F104*(1+F$5)-L104,2))</f>
      </c>
      <c r="G105" s="17">
        <f>MAX(0,ROUND(G104*(1+G$5)-M104,2))</f>
      </c>
      <c r="H105" s="17">
        <f>MAX(0,ROUND(H104*(1+H$5)-N104,2))</f>
      </c>
      <c r="I105" s="17">
        <f>IF(C105&lt;=0.005,0,MIN(ROUND(C105*(1+C$5),2),C$4+IF(C$3=$B105,('My Debts'!$B$4+SUMPRODUCT((C105:H105&lt;=0.005)*$C$4:$H$4)),0)))</f>
      </c>
      <c r="J105" s="17">
        <f>IF(D105&lt;=0.005,0,MIN(ROUND(D105*(1+D$5),2),D$4+IF(D$3=$B105,('My Debts'!$B$4+SUMPRODUCT((C105:H105&lt;=0.005)*$C$4:$H$4)),0)))</f>
      </c>
      <c r="K105" s="17">
        <f>IF(E105&lt;=0.005,0,MIN(ROUND(E105*(1+E$5),2),E$4+IF(E$3=$B105,('My Debts'!$B$4+SUMPRODUCT((C105:H105&lt;=0.005)*$C$4:$H$4)),0)))</f>
      </c>
      <c r="L105" s="17">
        <f>IF(F105&lt;=0.005,0,MIN(ROUND(F105*(1+F$5),2),F$4+IF(F$3=$B105,('My Debts'!$B$4+SUMPRODUCT((C105:H105&lt;=0.005)*$C$4:$H$4)),0)))</f>
      </c>
      <c r="M105" s="17">
        <f>IF(G105&lt;=0.005,0,MIN(ROUND(G105*(1+G$5),2),G$4+IF(G$3=$B105,('My Debts'!$B$4+SUMPRODUCT((C105:H105&lt;=0.005)*$C$4:$H$4)),0)))</f>
      </c>
      <c r="N105" s="17">
        <f>IF(H105&lt;=0.005,0,MIN(ROUND(H105*(1+H$5),2),H$4+IF(H$3=$B105,('My Debts'!$B$4+SUMPRODUCT((C105:H105&lt;=0.005)*$C$4:$H$4)),0)))</f>
      </c>
      <c r="O105" s="18">
        <f>SUM(C105:H105)</f>
      </c>
      <c r="P105" s="19">
        <f>SUMPRODUCT(C105:H105,$C$5:$H$5)</f>
      </c>
    </row>
    <row r="106" spans="1:16" x14ac:dyDescent="0.25">
      <c r="A106">
        <v>100</v>
      </c>
      <c r="B106">
        <f>IFERROR(MINIFS($C$3:$H$3,C106:H106,"&gt;0.005"),"")</f>
      </c>
      <c r="C106" s="17">
        <f>MAX(0,ROUND(C105*(1+C$5)-I105,2))</f>
      </c>
      <c r="D106" s="17">
        <f>MAX(0,ROUND(D105*(1+D$5)-J105,2))</f>
      </c>
      <c r="E106" s="17">
        <f>MAX(0,ROUND(E105*(1+E$5)-K105,2))</f>
      </c>
      <c r="F106" s="17">
        <f>MAX(0,ROUND(F105*(1+F$5)-L105,2))</f>
      </c>
      <c r="G106" s="17">
        <f>MAX(0,ROUND(G105*(1+G$5)-M105,2))</f>
      </c>
      <c r="H106" s="17">
        <f>MAX(0,ROUND(H105*(1+H$5)-N105,2))</f>
      </c>
      <c r="I106" s="17">
        <f>IF(C106&lt;=0.005,0,MIN(ROUND(C106*(1+C$5),2),C$4+IF(C$3=$B106,('My Debts'!$B$4+SUMPRODUCT((C106:H106&lt;=0.005)*$C$4:$H$4)),0)))</f>
      </c>
      <c r="J106" s="17">
        <f>IF(D106&lt;=0.005,0,MIN(ROUND(D106*(1+D$5),2),D$4+IF(D$3=$B106,('My Debts'!$B$4+SUMPRODUCT((C106:H106&lt;=0.005)*$C$4:$H$4)),0)))</f>
      </c>
      <c r="K106" s="17">
        <f>IF(E106&lt;=0.005,0,MIN(ROUND(E106*(1+E$5),2),E$4+IF(E$3=$B106,('My Debts'!$B$4+SUMPRODUCT((C106:H106&lt;=0.005)*$C$4:$H$4)),0)))</f>
      </c>
      <c r="L106" s="17">
        <f>IF(F106&lt;=0.005,0,MIN(ROUND(F106*(1+F$5),2),F$4+IF(F$3=$B106,('My Debts'!$B$4+SUMPRODUCT((C106:H106&lt;=0.005)*$C$4:$H$4)),0)))</f>
      </c>
      <c r="M106" s="17">
        <f>IF(G106&lt;=0.005,0,MIN(ROUND(G106*(1+G$5),2),G$4+IF(G$3=$B106,('My Debts'!$B$4+SUMPRODUCT((C106:H106&lt;=0.005)*$C$4:$H$4)),0)))</f>
      </c>
      <c r="N106" s="17">
        <f>IF(H106&lt;=0.005,0,MIN(ROUND(H106*(1+H$5),2),H$4+IF(H$3=$B106,('My Debts'!$B$4+SUMPRODUCT((C106:H106&lt;=0.005)*$C$4:$H$4)),0)))</f>
      </c>
      <c r="O106" s="18">
        <f>SUM(C106:H106)</f>
      </c>
      <c r="P106" s="19">
        <f>SUMPRODUCT(C106:H106,$C$5:$H$5)</f>
      </c>
    </row>
    <row r="107" spans="1:16" x14ac:dyDescent="0.25">
      <c r="A107">
        <v>101</v>
      </c>
      <c r="B107">
        <f>IFERROR(MINIFS($C$3:$H$3,C107:H107,"&gt;0.005"),"")</f>
      </c>
      <c r="C107" s="17">
        <f>MAX(0,ROUND(C106*(1+C$5)-I106,2))</f>
      </c>
      <c r="D107" s="17">
        <f>MAX(0,ROUND(D106*(1+D$5)-J106,2))</f>
      </c>
      <c r="E107" s="17">
        <f>MAX(0,ROUND(E106*(1+E$5)-K106,2))</f>
      </c>
      <c r="F107" s="17">
        <f>MAX(0,ROUND(F106*(1+F$5)-L106,2))</f>
      </c>
      <c r="G107" s="17">
        <f>MAX(0,ROUND(G106*(1+G$5)-M106,2))</f>
      </c>
      <c r="H107" s="17">
        <f>MAX(0,ROUND(H106*(1+H$5)-N106,2))</f>
      </c>
      <c r="I107" s="17">
        <f>IF(C107&lt;=0.005,0,MIN(ROUND(C107*(1+C$5),2),C$4+IF(C$3=$B107,('My Debts'!$B$4+SUMPRODUCT((C107:H107&lt;=0.005)*$C$4:$H$4)),0)))</f>
      </c>
      <c r="J107" s="17">
        <f>IF(D107&lt;=0.005,0,MIN(ROUND(D107*(1+D$5),2),D$4+IF(D$3=$B107,('My Debts'!$B$4+SUMPRODUCT((C107:H107&lt;=0.005)*$C$4:$H$4)),0)))</f>
      </c>
      <c r="K107" s="17">
        <f>IF(E107&lt;=0.005,0,MIN(ROUND(E107*(1+E$5),2),E$4+IF(E$3=$B107,('My Debts'!$B$4+SUMPRODUCT((C107:H107&lt;=0.005)*$C$4:$H$4)),0)))</f>
      </c>
      <c r="L107" s="17">
        <f>IF(F107&lt;=0.005,0,MIN(ROUND(F107*(1+F$5),2),F$4+IF(F$3=$B107,('My Debts'!$B$4+SUMPRODUCT((C107:H107&lt;=0.005)*$C$4:$H$4)),0)))</f>
      </c>
      <c r="M107" s="17">
        <f>IF(G107&lt;=0.005,0,MIN(ROUND(G107*(1+G$5),2),G$4+IF(G$3=$B107,('My Debts'!$B$4+SUMPRODUCT((C107:H107&lt;=0.005)*$C$4:$H$4)),0)))</f>
      </c>
      <c r="N107" s="17">
        <f>IF(H107&lt;=0.005,0,MIN(ROUND(H107*(1+H$5),2),H$4+IF(H$3=$B107,('My Debts'!$B$4+SUMPRODUCT((C107:H107&lt;=0.005)*$C$4:$H$4)),0)))</f>
      </c>
      <c r="O107" s="18">
        <f>SUM(C107:H107)</f>
      </c>
      <c r="P107" s="19">
        <f>SUMPRODUCT(C107:H107,$C$5:$H$5)</f>
      </c>
    </row>
    <row r="108" spans="1:16" x14ac:dyDescent="0.25">
      <c r="A108">
        <v>102</v>
      </c>
      <c r="B108">
        <f>IFERROR(MINIFS($C$3:$H$3,C108:H108,"&gt;0.005"),"")</f>
      </c>
      <c r="C108" s="17">
        <f>MAX(0,ROUND(C107*(1+C$5)-I107,2))</f>
      </c>
      <c r="D108" s="17">
        <f>MAX(0,ROUND(D107*(1+D$5)-J107,2))</f>
      </c>
      <c r="E108" s="17">
        <f>MAX(0,ROUND(E107*(1+E$5)-K107,2))</f>
      </c>
      <c r="F108" s="17">
        <f>MAX(0,ROUND(F107*(1+F$5)-L107,2))</f>
      </c>
      <c r="G108" s="17">
        <f>MAX(0,ROUND(G107*(1+G$5)-M107,2))</f>
      </c>
      <c r="H108" s="17">
        <f>MAX(0,ROUND(H107*(1+H$5)-N107,2))</f>
      </c>
      <c r="I108" s="17">
        <f>IF(C108&lt;=0.005,0,MIN(ROUND(C108*(1+C$5),2),C$4+IF(C$3=$B108,('My Debts'!$B$4+SUMPRODUCT((C108:H108&lt;=0.005)*$C$4:$H$4)),0)))</f>
      </c>
      <c r="J108" s="17">
        <f>IF(D108&lt;=0.005,0,MIN(ROUND(D108*(1+D$5),2),D$4+IF(D$3=$B108,('My Debts'!$B$4+SUMPRODUCT((C108:H108&lt;=0.005)*$C$4:$H$4)),0)))</f>
      </c>
      <c r="K108" s="17">
        <f>IF(E108&lt;=0.005,0,MIN(ROUND(E108*(1+E$5),2),E$4+IF(E$3=$B108,('My Debts'!$B$4+SUMPRODUCT((C108:H108&lt;=0.005)*$C$4:$H$4)),0)))</f>
      </c>
      <c r="L108" s="17">
        <f>IF(F108&lt;=0.005,0,MIN(ROUND(F108*(1+F$5),2),F$4+IF(F$3=$B108,('My Debts'!$B$4+SUMPRODUCT((C108:H108&lt;=0.005)*$C$4:$H$4)),0)))</f>
      </c>
      <c r="M108" s="17">
        <f>IF(G108&lt;=0.005,0,MIN(ROUND(G108*(1+G$5),2),G$4+IF(G$3=$B108,('My Debts'!$B$4+SUMPRODUCT((C108:H108&lt;=0.005)*$C$4:$H$4)),0)))</f>
      </c>
      <c r="N108" s="17">
        <f>IF(H108&lt;=0.005,0,MIN(ROUND(H108*(1+H$5),2),H$4+IF(H$3=$B108,('My Debts'!$B$4+SUMPRODUCT((C108:H108&lt;=0.005)*$C$4:$H$4)),0)))</f>
      </c>
      <c r="O108" s="18">
        <f>SUM(C108:H108)</f>
      </c>
      <c r="P108" s="19">
        <f>SUMPRODUCT(C108:H108,$C$5:$H$5)</f>
      </c>
    </row>
    <row r="109" spans="1:16" x14ac:dyDescent="0.25">
      <c r="A109">
        <v>103</v>
      </c>
      <c r="B109">
        <f>IFERROR(MINIFS($C$3:$H$3,C109:H109,"&gt;0.005"),"")</f>
      </c>
      <c r="C109" s="17">
        <f>MAX(0,ROUND(C108*(1+C$5)-I108,2))</f>
      </c>
      <c r="D109" s="17">
        <f>MAX(0,ROUND(D108*(1+D$5)-J108,2))</f>
      </c>
      <c r="E109" s="17">
        <f>MAX(0,ROUND(E108*(1+E$5)-K108,2))</f>
      </c>
      <c r="F109" s="17">
        <f>MAX(0,ROUND(F108*(1+F$5)-L108,2))</f>
      </c>
      <c r="G109" s="17">
        <f>MAX(0,ROUND(G108*(1+G$5)-M108,2))</f>
      </c>
      <c r="H109" s="17">
        <f>MAX(0,ROUND(H108*(1+H$5)-N108,2))</f>
      </c>
      <c r="I109" s="17">
        <f>IF(C109&lt;=0.005,0,MIN(ROUND(C109*(1+C$5),2),C$4+IF(C$3=$B109,('My Debts'!$B$4+SUMPRODUCT((C109:H109&lt;=0.005)*$C$4:$H$4)),0)))</f>
      </c>
      <c r="J109" s="17">
        <f>IF(D109&lt;=0.005,0,MIN(ROUND(D109*(1+D$5),2),D$4+IF(D$3=$B109,('My Debts'!$B$4+SUMPRODUCT((C109:H109&lt;=0.005)*$C$4:$H$4)),0)))</f>
      </c>
      <c r="K109" s="17">
        <f>IF(E109&lt;=0.005,0,MIN(ROUND(E109*(1+E$5),2),E$4+IF(E$3=$B109,('My Debts'!$B$4+SUMPRODUCT((C109:H109&lt;=0.005)*$C$4:$H$4)),0)))</f>
      </c>
      <c r="L109" s="17">
        <f>IF(F109&lt;=0.005,0,MIN(ROUND(F109*(1+F$5),2),F$4+IF(F$3=$B109,('My Debts'!$B$4+SUMPRODUCT((C109:H109&lt;=0.005)*$C$4:$H$4)),0)))</f>
      </c>
      <c r="M109" s="17">
        <f>IF(G109&lt;=0.005,0,MIN(ROUND(G109*(1+G$5),2),G$4+IF(G$3=$B109,('My Debts'!$B$4+SUMPRODUCT((C109:H109&lt;=0.005)*$C$4:$H$4)),0)))</f>
      </c>
      <c r="N109" s="17">
        <f>IF(H109&lt;=0.005,0,MIN(ROUND(H109*(1+H$5),2),H$4+IF(H$3=$B109,('My Debts'!$B$4+SUMPRODUCT((C109:H109&lt;=0.005)*$C$4:$H$4)),0)))</f>
      </c>
      <c r="O109" s="18">
        <f>SUM(C109:H109)</f>
      </c>
      <c r="P109" s="19">
        <f>SUMPRODUCT(C109:H109,$C$5:$H$5)</f>
      </c>
    </row>
    <row r="110" spans="1:16" x14ac:dyDescent="0.25">
      <c r="A110">
        <v>104</v>
      </c>
      <c r="B110">
        <f>IFERROR(MINIFS($C$3:$H$3,C110:H110,"&gt;0.005"),"")</f>
      </c>
      <c r="C110" s="17">
        <f>MAX(0,ROUND(C109*(1+C$5)-I109,2))</f>
      </c>
      <c r="D110" s="17">
        <f>MAX(0,ROUND(D109*(1+D$5)-J109,2))</f>
      </c>
      <c r="E110" s="17">
        <f>MAX(0,ROUND(E109*(1+E$5)-K109,2))</f>
      </c>
      <c r="F110" s="17">
        <f>MAX(0,ROUND(F109*(1+F$5)-L109,2))</f>
      </c>
      <c r="G110" s="17">
        <f>MAX(0,ROUND(G109*(1+G$5)-M109,2))</f>
      </c>
      <c r="H110" s="17">
        <f>MAX(0,ROUND(H109*(1+H$5)-N109,2))</f>
      </c>
      <c r="I110" s="17">
        <f>IF(C110&lt;=0.005,0,MIN(ROUND(C110*(1+C$5),2),C$4+IF(C$3=$B110,('My Debts'!$B$4+SUMPRODUCT((C110:H110&lt;=0.005)*$C$4:$H$4)),0)))</f>
      </c>
      <c r="J110" s="17">
        <f>IF(D110&lt;=0.005,0,MIN(ROUND(D110*(1+D$5),2),D$4+IF(D$3=$B110,('My Debts'!$B$4+SUMPRODUCT((C110:H110&lt;=0.005)*$C$4:$H$4)),0)))</f>
      </c>
      <c r="K110" s="17">
        <f>IF(E110&lt;=0.005,0,MIN(ROUND(E110*(1+E$5),2),E$4+IF(E$3=$B110,('My Debts'!$B$4+SUMPRODUCT((C110:H110&lt;=0.005)*$C$4:$H$4)),0)))</f>
      </c>
      <c r="L110" s="17">
        <f>IF(F110&lt;=0.005,0,MIN(ROUND(F110*(1+F$5),2),F$4+IF(F$3=$B110,('My Debts'!$B$4+SUMPRODUCT((C110:H110&lt;=0.005)*$C$4:$H$4)),0)))</f>
      </c>
      <c r="M110" s="17">
        <f>IF(G110&lt;=0.005,0,MIN(ROUND(G110*(1+G$5),2),G$4+IF(G$3=$B110,('My Debts'!$B$4+SUMPRODUCT((C110:H110&lt;=0.005)*$C$4:$H$4)),0)))</f>
      </c>
      <c r="N110" s="17">
        <f>IF(H110&lt;=0.005,0,MIN(ROUND(H110*(1+H$5),2),H$4+IF(H$3=$B110,('My Debts'!$B$4+SUMPRODUCT((C110:H110&lt;=0.005)*$C$4:$H$4)),0)))</f>
      </c>
      <c r="O110" s="18">
        <f>SUM(C110:H110)</f>
      </c>
      <c r="P110" s="19">
        <f>SUMPRODUCT(C110:H110,$C$5:$H$5)</f>
      </c>
    </row>
    <row r="111" spans="1:16" x14ac:dyDescent="0.25">
      <c r="A111">
        <v>105</v>
      </c>
      <c r="B111">
        <f>IFERROR(MINIFS($C$3:$H$3,C111:H111,"&gt;0.005"),"")</f>
      </c>
      <c r="C111" s="17">
        <f>MAX(0,ROUND(C110*(1+C$5)-I110,2))</f>
      </c>
      <c r="D111" s="17">
        <f>MAX(0,ROUND(D110*(1+D$5)-J110,2))</f>
      </c>
      <c r="E111" s="17">
        <f>MAX(0,ROUND(E110*(1+E$5)-K110,2))</f>
      </c>
      <c r="F111" s="17">
        <f>MAX(0,ROUND(F110*(1+F$5)-L110,2))</f>
      </c>
      <c r="G111" s="17">
        <f>MAX(0,ROUND(G110*(1+G$5)-M110,2))</f>
      </c>
      <c r="H111" s="17">
        <f>MAX(0,ROUND(H110*(1+H$5)-N110,2))</f>
      </c>
      <c r="I111" s="17">
        <f>IF(C111&lt;=0.005,0,MIN(ROUND(C111*(1+C$5),2),C$4+IF(C$3=$B111,('My Debts'!$B$4+SUMPRODUCT((C111:H111&lt;=0.005)*$C$4:$H$4)),0)))</f>
      </c>
      <c r="J111" s="17">
        <f>IF(D111&lt;=0.005,0,MIN(ROUND(D111*(1+D$5),2),D$4+IF(D$3=$B111,('My Debts'!$B$4+SUMPRODUCT((C111:H111&lt;=0.005)*$C$4:$H$4)),0)))</f>
      </c>
      <c r="K111" s="17">
        <f>IF(E111&lt;=0.005,0,MIN(ROUND(E111*(1+E$5),2),E$4+IF(E$3=$B111,('My Debts'!$B$4+SUMPRODUCT((C111:H111&lt;=0.005)*$C$4:$H$4)),0)))</f>
      </c>
      <c r="L111" s="17">
        <f>IF(F111&lt;=0.005,0,MIN(ROUND(F111*(1+F$5),2),F$4+IF(F$3=$B111,('My Debts'!$B$4+SUMPRODUCT((C111:H111&lt;=0.005)*$C$4:$H$4)),0)))</f>
      </c>
      <c r="M111" s="17">
        <f>IF(G111&lt;=0.005,0,MIN(ROUND(G111*(1+G$5),2),G$4+IF(G$3=$B111,('My Debts'!$B$4+SUMPRODUCT((C111:H111&lt;=0.005)*$C$4:$H$4)),0)))</f>
      </c>
      <c r="N111" s="17">
        <f>IF(H111&lt;=0.005,0,MIN(ROUND(H111*(1+H$5),2),H$4+IF(H$3=$B111,('My Debts'!$B$4+SUMPRODUCT((C111:H111&lt;=0.005)*$C$4:$H$4)),0)))</f>
      </c>
      <c r="O111" s="18">
        <f>SUM(C111:H111)</f>
      </c>
      <c r="P111" s="19">
        <f>SUMPRODUCT(C111:H111,$C$5:$H$5)</f>
      </c>
    </row>
    <row r="112" spans="1:16" x14ac:dyDescent="0.25">
      <c r="A112">
        <v>106</v>
      </c>
      <c r="B112">
        <f>IFERROR(MINIFS($C$3:$H$3,C112:H112,"&gt;0.005"),"")</f>
      </c>
      <c r="C112" s="17">
        <f>MAX(0,ROUND(C111*(1+C$5)-I111,2))</f>
      </c>
      <c r="D112" s="17">
        <f>MAX(0,ROUND(D111*(1+D$5)-J111,2))</f>
      </c>
      <c r="E112" s="17">
        <f>MAX(0,ROUND(E111*(1+E$5)-K111,2))</f>
      </c>
      <c r="F112" s="17">
        <f>MAX(0,ROUND(F111*(1+F$5)-L111,2))</f>
      </c>
      <c r="G112" s="17">
        <f>MAX(0,ROUND(G111*(1+G$5)-M111,2))</f>
      </c>
      <c r="H112" s="17">
        <f>MAX(0,ROUND(H111*(1+H$5)-N111,2))</f>
      </c>
      <c r="I112" s="17">
        <f>IF(C112&lt;=0.005,0,MIN(ROUND(C112*(1+C$5),2),C$4+IF(C$3=$B112,('My Debts'!$B$4+SUMPRODUCT((C112:H112&lt;=0.005)*$C$4:$H$4)),0)))</f>
      </c>
      <c r="J112" s="17">
        <f>IF(D112&lt;=0.005,0,MIN(ROUND(D112*(1+D$5),2),D$4+IF(D$3=$B112,('My Debts'!$B$4+SUMPRODUCT((C112:H112&lt;=0.005)*$C$4:$H$4)),0)))</f>
      </c>
      <c r="K112" s="17">
        <f>IF(E112&lt;=0.005,0,MIN(ROUND(E112*(1+E$5),2),E$4+IF(E$3=$B112,('My Debts'!$B$4+SUMPRODUCT((C112:H112&lt;=0.005)*$C$4:$H$4)),0)))</f>
      </c>
      <c r="L112" s="17">
        <f>IF(F112&lt;=0.005,0,MIN(ROUND(F112*(1+F$5),2),F$4+IF(F$3=$B112,('My Debts'!$B$4+SUMPRODUCT((C112:H112&lt;=0.005)*$C$4:$H$4)),0)))</f>
      </c>
      <c r="M112" s="17">
        <f>IF(G112&lt;=0.005,0,MIN(ROUND(G112*(1+G$5),2),G$4+IF(G$3=$B112,('My Debts'!$B$4+SUMPRODUCT((C112:H112&lt;=0.005)*$C$4:$H$4)),0)))</f>
      </c>
      <c r="N112" s="17">
        <f>IF(H112&lt;=0.005,0,MIN(ROUND(H112*(1+H$5),2),H$4+IF(H$3=$B112,('My Debts'!$B$4+SUMPRODUCT((C112:H112&lt;=0.005)*$C$4:$H$4)),0)))</f>
      </c>
      <c r="O112" s="18">
        <f>SUM(C112:H112)</f>
      </c>
      <c r="P112" s="19">
        <f>SUMPRODUCT(C112:H112,$C$5:$H$5)</f>
      </c>
    </row>
    <row r="113" spans="1:16" x14ac:dyDescent="0.25">
      <c r="A113">
        <v>107</v>
      </c>
      <c r="B113">
        <f>IFERROR(MINIFS($C$3:$H$3,C113:H113,"&gt;0.005"),"")</f>
      </c>
      <c r="C113" s="17">
        <f>MAX(0,ROUND(C112*(1+C$5)-I112,2))</f>
      </c>
      <c r="D113" s="17">
        <f>MAX(0,ROUND(D112*(1+D$5)-J112,2))</f>
      </c>
      <c r="E113" s="17">
        <f>MAX(0,ROUND(E112*(1+E$5)-K112,2))</f>
      </c>
      <c r="F113" s="17">
        <f>MAX(0,ROUND(F112*(1+F$5)-L112,2))</f>
      </c>
      <c r="G113" s="17">
        <f>MAX(0,ROUND(G112*(1+G$5)-M112,2))</f>
      </c>
      <c r="H113" s="17">
        <f>MAX(0,ROUND(H112*(1+H$5)-N112,2))</f>
      </c>
      <c r="I113" s="17">
        <f>IF(C113&lt;=0.005,0,MIN(ROUND(C113*(1+C$5),2),C$4+IF(C$3=$B113,('My Debts'!$B$4+SUMPRODUCT((C113:H113&lt;=0.005)*$C$4:$H$4)),0)))</f>
      </c>
      <c r="J113" s="17">
        <f>IF(D113&lt;=0.005,0,MIN(ROUND(D113*(1+D$5),2),D$4+IF(D$3=$B113,('My Debts'!$B$4+SUMPRODUCT((C113:H113&lt;=0.005)*$C$4:$H$4)),0)))</f>
      </c>
      <c r="K113" s="17">
        <f>IF(E113&lt;=0.005,0,MIN(ROUND(E113*(1+E$5),2),E$4+IF(E$3=$B113,('My Debts'!$B$4+SUMPRODUCT((C113:H113&lt;=0.005)*$C$4:$H$4)),0)))</f>
      </c>
      <c r="L113" s="17">
        <f>IF(F113&lt;=0.005,0,MIN(ROUND(F113*(1+F$5),2),F$4+IF(F$3=$B113,('My Debts'!$B$4+SUMPRODUCT((C113:H113&lt;=0.005)*$C$4:$H$4)),0)))</f>
      </c>
      <c r="M113" s="17">
        <f>IF(G113&lt;=0.005,0,MIN(ROUND(G113*(1+G$5),2),G$4+IF(G$3=$B113,('My Debts'!$B$4+SUMPRODUCT((C113:H113&lt;=0.005)*$C$4:$H$4)),0)))</f>
      </c>
      <c r="N113" s="17">
        <f>IF(H113&lt;=0.005,0,MIN(ROUND(H113*(1+H$5),2),H$4+IF(H$3=$B113,('My Debts'!$B$4+SUMPRODUCT((C113:H113&lt;=0.005)*$C$4:$H$4)),0)))</f>
      </c>
      <c r="O113" s="18">
        <f>SUM(C113:H113)</f>
      </c>
      <c r="P113" s="19">
        <f>SUMPRODUCT(C113:H113,$C$5:$H$5)</f>
      </c>
    </row>
    <row r="114" spans="1:16" x14ac:dyDescent="0.25">
      <c r="A114">
        <v>108</v>
      </c>
      <c r="B114">
        <f>IFERROR(MINIFS($C$3:$H$3,C114:H114,"&gt;0.005"),"")</f>
      </c>
      <c r="C114" s="17">
        <f>MAX(0,ROUND(C113*(1+C$5)-I113,2))</f>
      </c>
      <c r="D114" s="17">
        <f>MAX(0,ROUND(D113*(1+D$5)-J113,2))</f>
      </c>
      <c r="E114" s="17">
        <f>MAX(0,ROUND(E113*(1+E$5)-K113,2))</f>
      </c>
      <c r="F114" s="17">
        <f>MAX(0,ROUND(F113*(1+F$5)-L113,2))</f>
      </c>
      <c r="G114" s="17">
        <f>MAX(0,ROUND(G113*(1+G$5)-M113,2))</f>
      </c>
      <c r="H114" s="17">
        <f>MAX(0,ROUND(H113*(1+H$5)-N113,2))</f>
      </c>
      <c r="I114" s="17">
        <f>IF(C114&lt;=0.005,0,MIN(ROUND(C114*(1+C$5),2),C$4+IF(C$3=$B114,('My Debts'!$B$4+SUMPRODUCT((C114:H114&lt;=0.005)*$C$4:$H$4)),0)))</f>
      </c>
      <c r="J114" s="17">
        <f>IF(D114&lt;=0.005,0,MIN(ROUND(D114*(1+D$5),2),D$4+IF(D$3=$B114,('My Debts'!$B$4+SUMPRODUCT((C114:H114&lt;=0.005)*$C$4:$H$4)),0)))</f>
      </c>
      <c r="K114" s="17">
        <f>IF(E114&lt;=0.005,0,MIN(ROUND(E114*(1+E$5),2),E$4+IF(E$3=$B114,('My Debts'!$B$4+SUMPRODUCT((C114:H114&lt;=0.005)*$C$4:$H$4)),0)))</f>
      </c>
      <c r="L114" s="17">
        <f>IF(F114&lt;=0.005,0,MIN(ROUND(F114*(1+F$5),2),F$4+IF(F$3=$B114,('My Debts'!$B$4+SUMPRODUCT((C114:H114&lt;=0.005)*$C$4:$H$4)),0)))</f>
      </c>
      <c r="M114" s="17">
        <f>IF(G114&lt;=0.005,0,MIN(ROUND(G114*(1+G$5),2),G$4+IF(G$3=$B114,('My Debts'!$B$4+SUMPRODUCT((C114:H114&lt;=0.005)*$C$4:$H$4)),0)))</f>
      </c>
      <c r="N114" s="17">
        <f>IF(H114&lt;=0.005,0,MIN(ROUND(H114*(1+H$5),2),H$4+IF(H$3=$B114,('My Debts'!$B$4+SUMPRODUCT((C114:H114&lt;=0.005)*$C$4:$H$4)),0)))</f>
      </c>
      <c r="O114" s="18">
        <f>SUM(C114:H114)</f>
      </c>
      <c r="P114" s="19">
        <f>SUMPRODUCT(C114:H114,$C$5:$H$5)</f>
      </c>
    </row>
    <row r="115" spans="1:16" x14ac:dyDescent="0.25">
      <c r="A115">
        <v>109</v>
      </c>
      <c r="B115">
        <f>IFERROR(MINIFS($C$3:$H$3,C115:H115,"&gt;0.005"),"")</f>
      </c>
      <c r="C115" s="17">
        <f>MAX(0,ROUND(C114*(1+C$5)-I114,2))</f>
      </c>
      <c r="D115" s="17">
        <f>MAX(0,ROUND(D114*(1+D$5)-J114,2))</f>
      </c>
      <c r="E115" s="17">
        <f>MAX(0,ROUND(E114*(1+E$5)-K114,2))</f>
      </c>
      <c r="F115" s="17">
        <f>MAX(0,ROUND(F114*(1+F$5)-L114,2))</f>
      </c>
      <c r="G115" s="17">
        <f>MAX(0,ROUND(G114*(1+G$5)-M114,2))</f>
      </c>
      <c r="H115" s="17">
        <f>MAX(0,ROUND(H114*(1+H$5)-N114,2))</f>
      </c>
      <c r="I115" s="17">
        <f>IF(C115&lt;=0.005,0,MIN(ROUND(C115*(1+C$5),2),C$4+IF(C$3=$B115,('My Debts'!$B$4+SUMPRODUCT((C115:H115&lt;=0.005)*$C$4:$H$4)),0)))</f>
      </c>
      <c r="J115" s="17">
        <f>IF(D115&lt;=0.005,0,MIN(ROUND(D115*(1+D$5),2),D$4+IF(D$3=$B115,('My Debts'!$B$4+SUMPRODUCT((C115:H115&lt;=0.005)*$C$4:$H$4)),0)))</f>
      </c>
      <c r="K115" s="17">
        <f>IF(E115&lt;=0.005,0,MIN(ROUND(E115*(1+E$5),2),E$4+IF(E$3=$B115,('My Debts'!$B$4+SUMPRODUCT((C115:H115&lt;=0.005)*$C$4:$H$4)),0)))</f>
      </c>
      <c r="L115" s="17">
        <f>IF(F115&lt;=0.005,0,MIN(ROUND(F115*(1+F$5),2),F$4+IF(F$3=$B115,('My Debts'!$B$4+SUMPRODUCT((C115:H115&lt;=0.005)*$C$4:$H$4)),0)))</f>
      </c>
      <c r="M115" s="17">
        <f>IF(G115&lt;=0.005,0,MIN(ROUND(G115*(1+G$5),2),G$4+IF(G$3=$B115,('My Debts'!$B$4+SUMPRODUCT((C115:H115&lt;=0.005)*$C$4:$H$4)),0)))</f>
      </c>
      <c r="N115" s="17">
        <f>IF(H115&lt;=0.005,0,MIN(ROUND(H115*(1+H$5),2),H$4+IF(H$3=$B115,('My Debts'!$B$4+SUMPRODUCT((C115:H115&lt;=0.005)*$C$4:$H$4)),0)))</f>
      </c>
      <c r="O115" s="18">
        <f>SUM(C115:H115)</f>
      </c>
      <c r="P115" s="19">
        <f>SUMPRODUCT(C115:H115,$C$5:$H$5)</f>
      </c>
    </row>
    <row r="116" spans="1:16" x14ac:dyDescent="0.25">
      <c r="A116">
        <v>110</v>
      </c>
      <c r="B116">
        <f>IFERROR(MINIFS($C$3:$H$3,C116:H116,"&gt;0.005"),"")</f>
      </c>
      <c r="C116" s="17">
        <f>MAX(0,ROUND(C115*(1+C$5)-I115,2))</f>
      </c>
      <c r="D116" s="17">
        <f>MAX(0,ROUND(D115*(1+D$5)-J115,2))</f>
      </c>
      <c r="E116" s="17">
        <f>MAX(0,ROUND(E115*(1+E$5)-K115,2))</f>
      </c>
      <c r="F116" s="17">
        <f>MAX(0,ROUND(F115*(1+F$5)-L115,2))</f>
      </c>
      <c r="G116" s="17">
        <f>MAX(0,ROUND(G115*(1+G$5)-M115,2))</f>
      </c>
      <c r="H116" s="17">
        <f>MAX(0,ROUND(H115*(1+H$5)-N115,2))</f>
      </c>
      <c r="I116" s="17">
        <f>IF(C116&lt;=0.005,0,MIN(ROUND(C116*(1+C$5),2),C$4+IF(C$3=$B116,('My Debts'!$B$4+SUMPRODUCT((C116:H116&lt;=0.005)*$C$4:$H$4)),0)))</f>
      </c>
      <c r="J116" s="17">
        <f>IF(D116&lt;=0.005,0,MIN(ROUND(D116*(1+D$5),2),D$4+IF(D$3=$B116,('My Debts'!$B$4+SUMPRODUCT((C116:H116&lt;=0.005)*$C$4:$H$4)),0)))</f>
      </c>
      <c r="K116" s="17">
        <f>IF(E116&lt;=0.005,0,MIN(ROUND(E116*(1+E$5),2),E$4+IF(E$3=$B116,('My Debts'!$B$4+SUMPRODUCT((C116:H116&lt;=0.005)*$C$4:$H$4)),0)))</f>
      </c>
      <c r="L116" s="17">
        <f>IF(F116&lt;=0.005,0,MIN(ROUND(F116*(1+F$5),2),F$4+IF(F$3=$B116,('My Debts'!$B$4+SUMPRODUCT((C116:H116&lt;=0.005)*$C$4:$H$4)),0)))</f>
      </c>
      <c r="M116" s="17">
        <f>IF(G116&lt;=0.005,0,MIN(ROUND(G116*(1+G$5),2),G$4+IF(G$3=$B116,('My Debts'!$B$4+SUMPRODUCT((C116:H116&lt;=0.005)*$C$4:$H$4)),0)))</f>
      </c>
      <c r="N116" s="17">
        <f>IF(H116&lt;=0.005,0,MIN(ROUND(H116*(1+H$5),2),H$4+IF(H$3=$B116,('My Debts'!$B$4+SUMPRODUCT((C116:H116&lt;=0.005)*$C$4:$H$4)),0)))</f>
      </c>
      <c r="O116" s="18">
        <f>SUM(C116:H116)</f>
      </c>
      <c r="P116" s="19">
        <f>SUMPRODUCT(C116:H116,$C$5:$H$5)</f>
      </c>
    </row>
    <row r="117" spans="1:16" x14ac:dyDescent="0.25">
      <c r="A117">
        <v>111</v>
      </c>
      <c r="B117">
        <f>IFERROR(MINIFS($C$3:$H$3,C117:H117,"&gt;0.005"),"")</f>
      </c>
      <c r="C117" s="17">
        <f>MAX(0,ROUND(C116*(1+C$5)-I116,2))</f>
      </c>
      <c r="D117" s="17">
        <f>MAX(0,ROUND(D116*(1+D$5)-J116,2))</f>
      </c>
      <c r="E117" s="17">
        <f>MAX(0,ROUND(E116*(1+E$5)-K116,2))</f>
      </c>
      <c r="F117" s="17">
        <f>MAX(0,ROUND(F116*(1+F$5)-L116,2))</f>
      </c>
      <c r="G117" s="17">
        <f>MAX(0,ROUND(G116*(1+G$5)-M116,2))</f>
      </c>
      <c r="H117" s="17">
        <f>MAX(0,ROUND(H116*(1+H$5)-N116,2))</f>
      </c>
      <c r="I117" s="17">
        <f>IF(C117&lt;=0.005,0,MIN(ROUND(C117*(1+C$5),2),C$4+IF(C$3=$B117,('My Debts'!$B$4+SUMPRODUCT((C117:H117&lt;=0.005)*$C$4:$H$4)),0)))</f>
      </c>
      <c r="J117" s="17">
        <f>IF(D117&lt;=0.005,0,MIN(ROUND(D117*(1+D$5),2),D$4+IF(D$3=$B117,('My Debts'!$B$4+SUMPRODUCT((C117:H117&lt;=0.005)*$C$4:$H$4)),0)))</f>
      </c>
      <c r="K117" s="17">
        <f>IF(E117&lt;=0.005,0,MIN(ROUND(E117*(1+E$5),2),E$4+IF(E$3=$B117,('My Debts'!$B$4+SUMPRODUCT((C117:H117&lt;=0.005)*$C$4:$H$4)),0)))</f>
      </c>
      <c r="L117" s="17">
        <f>IF(F117&lt;=0.005,0,MIN(ROUND(F117*(1+F$5),2),F$4+IF(F$3=$B117,('My Debts'!$B$4+SUMPRODUCT((C117:H117&lt;=0.005)*$C$4:$H$4)),0)))</f>
      </c>
      <c r="M117" s="17">
        <f>IF(G117&lt;=0.005,0,MIN(ROUND(G117*(1+G$5),2),G$4+IF(G$3=$B117,('My Debts'!$B$4+SUMPRODUCT((C117:H117&lt;=0.005)*$C$4:$H$4)),0)))</f>
      </c>
      <c r="N117" s="17">
        <f>IF(H117&lt;=0.005,0,MIN(ROUND(H117*(1+H$5),2),H$4+IF(H$3=$B117,('My Debts'!$B$4+SUMPRODUCT((C117:H117&lt;=0.005)*$C$4:$H$4)),0)))</f>
      </c>
      <c r="O117" s="18">
        <f>SUM(C117:H117)</f>
      </c>
      <c r="P117" s="19">
        <f>SUMPRODUCT(C117:H117,$C$5:$H$5)</f>
      </c>
    </row>
    <row r="118" spans="1:16" x14ac:dyDescent="0.25">
      <c r="A118">
        <v>112</v>
      </c>
      <c r="B118">
        <f>IFERROR(MINIFS($C$3:$H$3,C118:H118,"&gt;0.005"),"")</f>
      </c>
      <c r="C118" s="17">
        <f>MAX(0,ROUND(C117*(1+C$5)-I117,2))</f>
      </c>
      <c r="D118" s="17">
        <f>MAX(0,ROUND(D117*(1+D$5)-J117,2))</f>
      </c>
      <c r="E118" s="17">
        <f>MAX(0,ROUND(E117*(1+E$5)-K117,2))</f>
      </c>
      <c r="F118" s="17">
        <f>MAX(0,ROUND(F117*(1+F$5)-L117,2))</f>
      </c>
      <c r="G118" s="17">
        <f>MAX(0,ROUND(G117*(1+G$5)-M117,2))</f>
      </c>
      <c r="H118" s="17">
        <f>MAX(0,ROUND(H117*(1+H$5)-N117,2))</f>
      </c>
      <c r="I118" s="17">
        <f>IF(C118&lt;=0.005,0,MIN(ROUND(C118*(1+C$5),2),C$4+IF(C$3=$B118,('My Debts'!$B$4+SUMPRODUCT((C118:H118&lt;=0.005)*$C$4:$H$4)),0)))</f>
      </c>
      <c r="J118" s="17">
        <f>IF(D118&lt;=0.005,0,MIN(ROUND(D118*(1+D$5),2),D$4+IF(D$3=$B118,('My Debts'!$B$4+SUMPRODUCT((C118:H118&lt;=0.005)*$C$4:$H$4)),0)))</f>
      </c>
      <c r="K118" s="17">
        <f>IF(E118&lt;=0.005,0,MIN(ROUND(E118*(1+E$5),2),E$4+IF(E$3=$B118,('My Debts'!$B$4+SUMPRODUCT((C118:H118&lt;=0.005)*$C$4:$H$4)),0)))</f>
      </c>
      <c r="L118" s="17">
        <f>IF(F118&lt;=0.005,0,MIN(ROUND(F118*(1+F$5),2),F$4+IF(F$3=$B118,('My Debts'!$B$4+SUMPRODUCT((C118:H118&lt;=0.005)*$C$4:$H$4)),0)))</f>
      </c>
      <c r="M118" s="17">
        <f>IF(G118&lt;=0.005,0,MIN(ROUND(G118*(1+G$5),2),G$4+IF(G$3=$B118,('My Debts'!$B$4+SUMPRODUCT((C118:H118&lt;=0.005)*$C$4:$H$4)),0)))</f>
      </c>
      <c r="N118" s="17">
        <f>IF(H118&lt;=0.005,0,MIN(ROUND(H118*(1+H$5),2),H$4+IF(H$3=$B118,('My Debts'!$B$4+SUMPRODUCT((C118:H118&lt;=0.005)*$C$4:$H$4)),0)))</f>
      </c>
      <c r="O118" s="18">
        <f>SUM(C118:H118)</f>
      </c>
      <c r="P118" s="19">
        <f>SUMPRODUCT(C118:H118,$C$5:$H$5)</f>
      </c>
    </row>
    <row r="119" spans="1:16" x14ac:dyDescent="0.25">
      <c r="A119">
        <v>113</v>
      </c>
      <c r="B119">
        <f>IFERROR(MINIFS($C$3:$H$3,C119:H119,"&gt;0.005"),"")</f>
      </c>
      <c r="C119" s="17">
        <f>MAX(0,ROUND(C118*(1+C$5)-I118,2))</f>
      </c>
      <c r="D119" s="17">
        <f>MAX(0,ROUND(D118*(1+D$5)-J118,2))</f>
      </c>
      <c r="E119" s="17">
        <f>MAX(0,ROUND(E118*(1+E$5)-K118,2))</f>
      </c>
      <c r="F119" s="17">
        <f>MAX(0,ROUND(F118*(1+F$5)-L118,2))</f>
      </c>
      <c r="G119" s="17">
        <f>MAX(0,ROUND(G118*(1+G$5)-M118,2))</f>
      </c>
      <c r="H119" s="17">
        <f>MAX(0,ROUND(H118*(1+H$5)-N118,2))</f>
      </c>
      <c r="I119" s="17">
        <f>IF(C119&lt;=0.005,0,MIN(ROUND(C119*(1+C$5),2),C$4+IF(C$3=$B119,('My Debts'!$B$4+SUMPRODUCT((C119:H119&lt;=0.005)*$C$4:$H$4)),0)))</f>
      </c>
      <c r="J119" s="17">
        <f>IF(D119&lt;=0.005,0,MIN(ROUND(D119*(1+D$5),2),D$4+IF(D$3=$B119,('My Debts'!$B$4+SUMPRODUCT((C119:H119&lt;=0.005)*$C$4:$H$4)),0)))</f>
      </c>
      <c r="K119" s="17">
        <f>IF(E119&lt;=0.005,0,MIN(ROUND(E119*(1+E$5),2),E$4+IF(E$3=$B119,('My Debts'!$B$4+SUMPRODUCT((C119:H119&lt;=0.005)*$C$4:$H$4)),0)))</f>
      </c>
      <c r="L119" s="17">
        <f>IF(F119&lt;=0.005,0,MIN(ROUND(F119*(1+F$5),2),F$4+IF(F$3=$B119,('My Debts'!$B$4+SUMPRODUCT((C119:H119&lt;=0.005)*$C$4:$H$4)),0)))</f>
      </c>
      <c r="M119" s="17">
        <f>IF(G119&lt;=0.005,0,MIN(ROUND(G119*(1+G$5),2),G$4+IF(G$3=$B119,('My Debts'!$B$4+SUMPRODUCT((C119:H119&lt;=0.005)*$C$4:$H$4)),0)))</f>
      </c>
      <c r="N119" s="17">
        <f>IF(H119&lt;=0.005,0,MIN(ROUND(H119*(1+H$5),2),H$4+IF(H$3=$B119,('My Debts'!$B$4+SUMPRODUCT((C119:H119&lt;=0.005)*$C$4:$H$4)),0)))</f>
      </c>
      <c r="O119" s="18">
        <f>SUM(C119:H119)</f>
      </c>
      <c r="P119" s="19">
        <f>SUMPRODUCT(C119:H119,$C$5:$H$5)</f>
      </c>
    </row>
    <row r="120" spans="1:16" x14ac:dyDescent="0.25">
      <c r="A120">
        <v>114</v>
      </c>
      <c r="B120">
        <f>IFERROR(MINIFS($C$3:$H$3,C120:H120,"&gt;0.005"),"")</f>
      </c>
      <c r="C120" s="17">
        <f>MAX(0,ROUND(C119*(1+C$5)-I119,2))</f>
      </c>
      <c r="D120" s="17">
        <f>MAX(0,ROUND(D119*(1+D$5)-J119,2))</f>
      </c>
      <c r="E120" s="17">
        <f>MAX(0,ROUND(E119*(1+E$5)-K119,2))</f>
      </c>
      <c r="F120" s="17">
        <f>MAX(0,ROUND(F119*(1+F$5)-L119,2))</f>
      </c>
      <c r="G120" s="17">
        <f>MAX(0,ROUND(G119*(1+G$5)-M119,2))</f>
      </c>
      <c r="H120" s="17">
        <f>MAX(0,ROUND(H119*(1+H$5)-N119,2))</f>
      </c>
      <c r="I120" s="17">
        <f>IF(C120&lt;=0.005,0,MIN(ROUND(C120*(1+C$5),2),C$4+IF(C$3=$B120,('My Debts'!$B$4+SUMPRODUCT((C120:H120&lt;=0.005)*$C$4:$H$4)),0)))</f>
      </c>
      <c r="J120" s="17">
        <f>IF(D120&lt;=0.005,0,MIN(ROUND(D120*(1+D$5),2),D$4+IF(D$3=$B120,('My Debts'!$B$4+SUMPRODUCT((C120:H120&lt;=0.005)*$C$4:$H$4)),0)))</f>
      </c>
      <c r="K120" s="17">
        <f>IF(E120&lt;=0.005,0,MIN(ROUND(E120*(1+E$5),2),E$4+IF(E$3=$B120,('My Debts'!$B$4+SUMPRODUCT((C120:H120&lt;=0.005)*$C$4:$H$4)),0)))</f>
      </c>
      <c r="L120" s="17">
        <f>IF(F120&lt;=0.005,0,MIN(ROUND(F120*(1+F$5),2),F$4+IF(F$3=$B120,('My Debts'!$B$4+SUMPRODUCT((C120:H120&lt;=0.005)*$C$4:$H$4)),0)))</f>
      </c>
      <c r="M120" s="17">
        <f>IF(G120&lt;=0.005,0,MIN(ROUND(G120*(1+G$5),2),G$4+IF(G$3=$B120,('My Debts'!$B$4+SUMPRODUCT((C120:H120&lt;=0.005)*$C$4:$H$4)),0)))</f>
      </c>
      <c r="N120" s="17">
        <f>IF(H120&lt;=0.005,0,MIN(ROUND(H120*(1+H$5),2),H$4+IF(H$3=$B120,('My Debts'!$B$4+SUMPRODUCT((C120:H120&lt;=0.005)*$C$4:$H$4)),0)))</f>
      </c>
      <c r="O120" s="18">
        <f>SUM(C120:H120)</f>
      </c>
      <c r="P120" s="19">
        <f>SUMPRODUCT(C120:H120,$C$5:$H$5)</f>
      </c>
    </row>
    <row r="121" spans="1:16" x14ac:dyDescent="0.25">
      <c r="A121">
        <v>115</v>
      </c>
      <c r="B121">
        <f>IFERROR(MINIFS($C$3:$H$3,C121:H121,"&gt;0.005"),"")</f>
      </c>
      <c r="C121" s="17">
        <f>MAX(0,ROUND(C120*(1+C$5)-I120,2))</f>
      </c>
      <c r="D121" s="17">
        <f>MAX(0,ROUND(D120*(1+D$5)-J120,2))</f>
      </c>
      <c r="E121" s="17">
        <f>MAX(0,ROUND(E120*(1+E$5)-K120,2))</f>
      </c>
      <c r="F121" s="17">
        <f>MAX(0,ROUND(F120*(1+F$5)-L120,2))</f>
      </c>
      <c r="G121" s="17">
        <f>MAX(0,ROUND(G120*(1+G$5)-M120,2))</f>
      </c>
      <c r="H121" s="17">
        <f>MAX(0,ROUND(H120*(1+H$5)-N120,2))</f>
      </c>
      <c r="I121" s="17">
        <f>IF(C121&lt;=0.005,0,MIN(ROUND(C121*(1+C$5),2),C$4+IF(C$3=$B121,('My Debts'!$B$4+SUMPRODUCT((C121:H121&lt;=0.005)*$C$4:$H$4)),0)))</f>
      </c>
      <c r="J121" s="17">
        <f>IF(D121&lt;=0.005,0,MIN(ROUND(D121*(1+D$5),2),D$4+IF(D$3=$B121,('My Debts'!$B$4+SUMPRODUCT((C121:H121&lt;=0.005)*$C$4:$H$4)),0)))</f>
      </c>
      <c r="K121" s="17">
        <f>IF(E121&lt;=0.005,0,MIN(ROUND(E121*(1+E$5),2),E$4+IF(E$3=$B121,('My Debts'!$B$4+SUMPRODUCT((C121:H121&lt;=0.005)*$C$4:$H$4)),0)))</f>
      </c>
      <c r="L121" s="17">
        <f>IF(F121&lt;=0.005,0,MIN(ROUND(F121*(1+F$5),2),F$4+IF(F$3=$B121,('My Debts'!$B$4+SUMPRODUCT((C121:H121&lt;=0.005)*$C$4:$H$4)),0)))</f>
      </c>
      <c r="M121" s="17">
        <f>IF(G121&lt;=0.005,0,MIN(ROUND(G121*(1+G$5),2),G$4+IF(G$3=$B121,('My Debts'!$B$4+SUMPRODUCT((C121:H121&lt;=0.005)*$C$4:$H$4)),0)))</f>
      </c>
      <c r="N121" s="17">
        <f>IF(H121&lt;=0.005,0,MIN(ROUND(H121*(1+H$5),2),H$4+IF(H$3=$B121,('My Debts'!$B$4+SUMPRODUCT((C121:H121&lt;=0.005)*$C$4:$H$4)),0)))</f>
      </c>
      <c r="O121" s="18">
        <f>SUM(C121:H121)</f>
      </c>
      <c r="P121" s="19">
        <f>SUMPRODUCT(C121:H121,$C$5:$H$5)</f>
      </c>
    </row>
    <row r="122" spans="1:16" x14ac:dyDescent="0.25">
      <c r="A122">
        <v>116</v>
      </c>
      <c r="B122">
        <f>IFERROR(MINIFS($C$3:$H$3,C122:H122,"&gt;0.005"),"")</f>
      </c>
      <c r="C122" s="17">
        <f>MAX(0,ROUND(C121*(1+C$5)-I121,2))</f>
      </c>
      <c r="D122" s="17">
        <f>MAX(0,ROUND(D121*(1+D$5)-J121,2))</f>
      </c>
      <c r="E122" s="17">
        <f>MAX(0,ROUND(E121*(1+E$5)-K121,2))</f>
      </c>
      <c r="F122" s="17">
        <f>MAX(0,ROUND(F121*(1+F$5)-L121,2))</f>
      </c>
      <c r="G122" s="17">
        <f>MAX(0,ROUND(G121*(1+G$5)-M121,2))</f>
      </c>
      <c r="H122" s="17">
        <f>MAX(0,ROUND(H121*(1+H$5)-N121,2))</f>
      </c>
      <c r="I122" s="17">
        <f>IF(C122&lt;=0.005,0,MIN(ROUND(C122*(1+C$5),2),C$4+IF(C$3=$B122,('My Debts'!$B$4+SUMPRODUCT((C122:H122&lt;=0.005)*$C$4:$H$4)),0)))</f>
      </c>
      <c r="J122" s="17">
        <f>IF(D122&lt;=0.005,0,MIN(ROUND(D122*(1+D$5),2),D$4+IF(D$3=$B122,('My Debts'!$B$4+SUMPRODUCT((C122:H122&lt;=0.005)*$C$4:$H$4)),0)))</f>
      </c>
      <c r="K122" s="17">
        <f>IF(E122&lt;=0.005,0,MIN(ROUND(E122*(1+E$5),2),E$4+IF(E$3=$B122,('My Debts'!$B$4+SUMPRODUCT((C122:H122&lt;=0.005)*$C$4:$H$4)),0)))</f>
      </c>
      <c r="L122" s="17">
        <f>IF(F122&lt;=0.005,0,MIN(ROUND(F122*(1+F$5),2),F$4+IF(F$3=$B122,('My Debts'!$B$4+SUMPRODUCT((C122:H122&lt;=0.005)*$C$4:$H$4)),0)))</f>
      </c>
      <c r="M122" s="17">
        <f>IF(G122&lt;=0.005,0,MIN(ROUND(G122*(1+G$5),2),G$4+IF(G$3=$B122,('My Debts'!$B$4+SUMPRODUCT((C122:H122&lt;=0.005)*$C$4:$H$4)),0)))</f>
      </c>
      <c r="N122" s="17">
        <f>IF(H122&lt;=0.005,0,MIN(ROUND(H122*(1+H$5),2),H$4+IF(H$3=$B122,('My Debts'!$B$4+SUMPRODUCT((C122:H122&lt;=0.005)*$C$4:$H$4)),0)))</f>
      </c>
      <c r="O122" s="18">
        <f>SUM(C122:H122)</f>
      </c>
      <c r="P122" s="19">
        <f>SUMPRODUCT(C122:H122,$C$5:$H$5)</f>
      </c>
    </row>
    <row r="123" spans="1:16" x14ac:dyDescent="0.25">
      <c r="A123">
        <v>117</v>
      </c>
      <c r="B123">
        <f>IFERROR(MINIFS($C$3:$H$3,C123:H123,"&gt;0.005"),"")</f>
      </c>
      <c r="C123" s="17">
        <f>MAX(0,ROUND(C122*(1+C$5)-I122,2))</f>
      </c>
      <c r="D123" s="17">
        <f>MAX(0,ROUND(D122*(1+D$5)-J122,2))</f>
      </c>
      <c r="E123" s="17">
        <f>MAX(0,ROUND(E122*(1+E$5)-K122,2))</f>
      </c>
      <c r="F123" s="17">
        <f>MAX(0,ROUND(F122*(1+F$5)-L122,2))</f>
      </c>
      <c r="G123" s="17">
        <f>MAX(0,ROUND(G122*(1+G$5)-M122,2))</f>
      </c>
      <c r="H123" s="17">
        <f>MAX(0,ROUND(H122*(1+H$5)-N122,2))</f>
      </c>
      <c r="I123" s="17">
        <f>IF(C123&lt;=0.005,0,MIN(ROUND(C123*(1+C$5),2),C$4+IF(C$3=$B123,('My Debts'!$B$4+SUMPRODUCT((C123:H123&lt;=0.005)*$C$4:$H$4)),0)))</f>
      </c>
      <c r="J123" s="17">
        <f>IF(D123&lt;=0.005,0,MIN(ROUND(D123*(1+D$5),2),D$4+IF(D$3=$B123,('My Debts'!$B$4+SUMPRODUCT((C123:H123&lt;=0.005)*$C$4:$H$4)),0)))</f>
      </c>
      <c r="K123" s="17">
        <f>IF(E123&lt;=0.005,0,MIN(ROUND(E123*(1+E$5),2),E$4+IF(E$3=$B123,('My Debts'!$B$4+SUMPRODUCT((C123:H123&lt;=0.005)*$C$4:$H$4)),0)))</f>
      </c>
      <c r="L123" s="17">
        <f>IF(F123&lt;=0.005,0,MIN(ROUND(F123*(1+F$5),2),F$4+IF(F$3=$B123,('My Debts'!$B$4+SUMPRODUCT((C123:H123&lt;=0.005)*$C$4:$H$4)),0)))</f>
      </c>
      <c r="M123" s="17">
        <f>IF(G123&lt;=0.005,0,MIN(ROUND(G123*(1+G$5),2),G$4+IF(G$3=$B123,('My Debts'!$B$4+SUMPRODUCT((C123:H123&lt;=0.005)*$C$4:$H$4)),0)))</f>
      </c>
      <c r="N123" s="17">
        <f>IF(H123&lt;=0.005,0,MIN(ROUND(H123*(1+H$5),2),H$4+IF(H$3=$B123,('My Debts'!$B$4+SUMPRODUCT((C123:H123&lt;=0.005)*$C$4:$H$4)),0)))</f>
      </c>
      <c r="O123" s="18">
        <f>SUM(C123:H123)</f>
      </c>
      <c r="P123" s="19">
        <f>SUMPRODUCT(C123:H123,$C$5:$H$5)</f>
      </c>
    </row>
    <row r="124" spans="1:16" x14ac:dyDescent="0.25">
      <c r="A124">
        <v>118</v>
      </c>
      <c r="B124">
        <f>IFERROR(MINIFS($C$3:$H$3,C124:H124,"&gt;0.005"),"")</f>
      </c>
      <c r="C124" s="17">
        <f>MAX(0,ROUND(C123*(1+C$5)-I123,2))</f>
      </c>
      <c r="D124" s="17">
        <f>MAX(0,ROUND(D123*(1+D$5)-J123,2))</f>
      </c>
      <c r="E124" s="17">
        <f>MAX(0,ROUND(E123*(1+E$5)-K123,2))</f>
      </c>
      <c r="F124" s="17">
        <f>MAX(0,ROUND(F123*(1+F$5)-L123,2))</f>
      </c>
      <c r="G124" s="17">
        <f>MAX(0,ROUND(G123*(1+G$5)-M123,2))</f>
      </c>
      <c r="H124" s="17">
        <f>MAX(0,ROUND(H123*(1+H$5)-N123,2))</f>
      </c>
      <c r="I124" s="17">
        <f>IF(C124&lt;=0.005,0,MIN(ROUND(C124*(1+C$5),2),C$4+IF(C$3=$B124,('My Debts'!$B$4+SUMPRODUCT((C124:H124&lt;=0.005)*$C$4:$H$4)),0)))</f>
      </c>
      <c r="J124" s="17">
        <f>IF(D124&lt;=0.005,0,MIN(ROUND(D124*(1+D$5),2),D$4+IF(D$3=$B124,('My Debts'!$B$4+SUMPRODUCT((C124:H124&lt;=0.005)*$C$4:$H$4)),0)))</f>
      </c>
      <c r="K124" s="17">
        <f>IF(E124&lt;=0.005,0,MIN(ROUND(E124*(1+E$5),2),E$4+IF(E$3=$B124,('My Debts'!$B$4+SUMPRODUCT((C124:H124&lt;=0.005)*$C$4:$H$4)),0)))</f>
      </c>
      <c r="L124" s="17">
        <f>IF(F124&lt;=0.005,0,MIN(ROUND(F124*(1+F$5),2),F$4+IF(F$3=$B124,('My Debts'!$B$4+SUMPRODUCT((C124:H124&lt;=0.005)*$C$4:$H$4)),0)))</f>
      </c>
      <c r="M124" s="17">
        <f>IF(G124&lt;=0.005,0,MIN(ROUND(G124*(1+G$5),2),G$4+IF(G$3=$B124,('My Debts'!$B$4+SUMPRODUCT((C124:H124&lt;=0.005)*$C$4:$H$4)),0)))</f>
      </c>
      <c r="N124" s="17">
        <f>IF(H124&lt;=0.005,0,MIN(ROUND(H124*(1+H$5),2),H$4+IF(H$3=$B124,('My Debts'!$B$4+SUMPRODUCT((C124:H124&lt;=0.005)*$C$4:$H$4)),0)))</f>
      </c>
      <c r="O124" s="18">
        <f>SUM(C124:H124)</f>
      </c>
      <c r="P124" s="19">
        <f>SUMPRODUCT(C124:H124,$C$5:$H$5)</f>
      </c>
    </row>
    <row r="125" spans="1:16" x14ac:dyDescent="0.25">
      <c r="A125">
        <v>119</v>
      </c>
      <c r="B125">
        <f>IFERROR(MINIFS($C$3:$H$3,C125:H125,"&gt;0.005"),"")</f>
      </c>
      <c r="C125" s="17">
        <f>MAX(0,ROUND(C124*(1+C$5)-I124,2))</f>
      </c>
      <c r="D125" s="17">
        <f>MAX(0,ROUND(D124*(1+D$5)-J124,2))</f>
      </c>
      <c r="E125" s="17">
        <f>MAX(0,ROUND(E124*(1+E$5)-K124,2))</f>
      </c>
      <c r="F125" s="17">
        <f>MAX(0,ROUND(F124*(1+F$5)-L124,2))</f>
      </c>
      <c r="G125" s="17">
        <f>MAX(0,ROUND(G124*(1+G$5)-M124,2))</f>
      </c>
      <c r="H125" s="17">
        <f>MAX(0,ROUND(H124*(1+H$5)-N124,2))</f>
      </c>
      <c r="I125" s="17">
        <f>IF(C125&lt;=0.005,0,MIN(ROUND(C125*(1+C$5),2),C$4+IF(C$3=$B125,('My Debts'!$B$4+SUMPRODUCT((C125:H125&lt;=0.005)*$C$4:$H$4)),0)))</f>
      </c>
      <c r="J125" s="17">
        <f>IF(D125&lt;=0.005,0,MIN(ROUND(D125*(1+D$5),2),D$4+IF(D$3=$B125,('My Debts'!$B$4+SUMPRODUCT((C125:H125&lt;=0.005)*$C$4:$H$4)),0)))</f>
      </c>
      <c r="K125" s="17">
        <f>IF(E125&lt;=0.005,0,MIN(ROUND(E125*(1+E$5),2),E$4+IF(E$3=$B125,('My Debts'!$B$4+SUMPRODUCT((C125:H125&lt;=0.005)*$C$4:$H$4)),0)))</f>
      </c>
      <c r="L125" s="17">
        <f>IF(F125&lt;=0.005,0,MIN(ROUND(F125*(1+F$5),2),F$4+IF(F$3=$B125,('My Debts'!$B$4+SUMPRODUCT((C125:H125&lt;=0.005)*$C$4:$H$4)),0)))</f>
      </c>
      <c r="M125" s="17">
        <f>IF(G125&lt;=0.005,0,MIN(ROUND(G125*(1+G$5),2),G$4+IF(G$3=$B125,('My Debts'!$B$4+SUMPRODUCT((C125:H125&lt;=0.005)*$C$4:$H$4)),0)))</f>
      </c>
      <c r="N125" s="17">
        <f>IF(H125&lt;=0.005,0,MIN(ROUND(H125*(1+H$5),2),H$4+IF(H$3=$B125,('My Debts'!$B$4+SUMPRODUCT((C125:H125&lt;=0.005)*$C$4:$H$4)),0)))</f>
      </c>
      <c r="O125" s="18">
        <f>SUM(C125:H125)</f>
      </c>
      <c r="P125" s="19">
        <f>SUMPRODUCT(C125:H125,$C$5:$H$5)</f>
      </c>
    </row>
    <row r="126" spans="1:16" x14ac:dyDescent="0.25">
      <c r="A126">
        <v>120</v>
      </c>
      <c r="B126">
        <f>IFERROR(MINIFS($C$3:$H$3,C126:H126,"&gt;0.005"),"")</f>
      </c>
      <c r="C126" s="17">
        <f>MAX(0,ROUND(C125*(1+C$5)-I125,2))</f>
      </c>
      <c r="D126" s="17">
        <f>MAX(0,ROUND(D125*(1+D$5)-J125,2))</f>
      </c>
      <c r="E126" s="17">
        <f>MAX(0,ROUND(E125*(1+E$5)-K125,2))</f>
      </c>
      <c r="F126" s="17">
        <f>MAX(0,ROUND(F125*(1+F$5)-L125,2))</f>
      </c>
      <c r="G126" s="17">
        <f>MAX(0,ROUND(G125*(1+G$5)-M125,2))</f>
      </c>
      <c r="H126" s="17">
        <f>MAX(0,ROUND(H125*(1+H$5)-N125,2))</f>
      </c>
      <c r="I126" s="17">
        <f>IF(C126&lt;=0.005,0,MIN(ROUND(C126*(1+C$5),2),C$4+IF(C$3=$B126,('My Debts'!$B$4+SUMPRODUCT((C126:H126&lt;=0.005)*$C$4:$H$4)),0)))</f>
      </c>
      <c r="J126" s="17">
        <f>IF(D126&lt;=0.005,0,MIN(ROUND(D126*(1+D$5),2),D$4+IF(D$3=$B126,('My Debts'!$B$4+SUMPRODUCT((C126:H126&lt;=0.005)*$C$4:$H$4)),0)))</f>
      </c>
      <c r="K126" s="17">
        <f>IF(E126&lt;=0.005,0,MIN(ROUND(E126*(1+E$5),2),E$4+IF(E$3=$B126,('My Debts'!$B$4+SUMPRODUCT((C126:H126&lt;=0.005)*$C$4:$H$4)),0)))</f>
      </c>
      <c r="L126" s="17">
        <f>IF(F126&lt;=0.005,0,MIN(ROUND(F126*(1+F$5),2),F$4+IF(F$3=$B126,('My Debts'!$B$4+SUMPRODUCT((C126:H126&lt;=0.005)*$C$4:$H$4)),0)))</f>
      </c>
      <c r="M126" s="17">
        <f>IF(G126&lt;=0.005,0,MIN(ROUND(G126*(1+G$5),2),G$4+IF(G$3=$B126,('My Debts'!$B$4+SUMPRODUCT((C126:H126&lt;=0.005)*$C$4:$H$4)),0)))</f>
      </c>
      <c r="N126" s="17">
        <f>IF(H126&lt;=0.005,0,MIN(ROUND(H126*(1+H$5),2),H$4+IF(H$3=$B126,('My Debts'!$B$4+SUMPRODUCT((C126:H126&lt;=0.005)*$C$4:$H$4)),0)))</f>
      </c>
      <c r="O126" s="18">
        <f>SUM(C126:H126)</f>
      </c>
      <c r="P126" s="19">
        <f>SUMPRODUCT(C126:H126,$C$5:$H$5)</f>
      </c>
    </row>
  </sheetData>
  <mergeCells count="2">
    <mergeCell ref="A1:P1"/>
    <mergeCell ref="A2:P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My Debts</vt:lpstr>
      <vt:lpstr>Payoff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MyTaxCalculator.ca</dc:creator>
  <dc:title>Debt Snowball and Avalanche Planner</dc:title>
  <dc:subject/>
  <dc:description/>
  <cp:keywords/>
  <cp:category/>
  <cp:lastModifiedBy>Unknown</cp:lastModifiedBy>
  <dcterms:created xsi:type="dcterms:W3CDTF">2026-10-28T22:58:22Z</dcterms:created>
  <dcterms:modified xsi:type="dcterms:W3CDTF">2026-10-28T22:58:22Z</dcterms:modified>
</cp:coreProperties>
</file>